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4_2081 - Lávka Břeclav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'2024_2081 - Lávka Břeclav...'!$C$84:$K$286</definedName>
    <definedName name="_xlnm.Print_Area" localSheetId="1">'2024_2081 - Lávka Břeclav...'!$C$4:$J$37,'2024_2081 - Lávka Břeclav...'!$C$43:$J$68,'2024_2081 - Lávka Břeclav...'!$C$74:$K$286</definedName>
    <definedName name="_xlnm.Print_Titles" localSheetId="1">'2024_2081 - Lávka Břeclav...'!$84:$84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82"/>
  <c r="BH282"/>
  <c r="BG282"/>
  <c r="BF282"/>
  <c r="T282"/>
  <c r="T281"/>
  <c r="R282"/>
  <c r="R281"/>
  <c r="P282"/>
  <c r="P281"/>
  <c r="BI277"/>
  <c r="BH277"/>
  <c r="BG277"/>
  <c r="BF277"/>
  <c r="T277"/>
  <c r="T276"/>
  <c r="R277"/>
  <c r="R276"/>
  <c r="P277"/>
  <c r="P276"/>
  <c r="BI272"/>
  <c r="BH272"/>
  <c r="BG272"/>
  <c r="BF272"/>
  <c r="T272"/>
  <c r="R272"/>
  <c r="P272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39"/>
  <c r="BH239"/>
  <c r="BG239"/>
  <c r="BF239"/>
  <c r="T239"/>
  <c r="T238"/>
  <c r="R239"/>
  <c r="R238"/>
  <c r="P239"/>
  <c r="P238"/>
  <c r="BI232"/>
  <c r="BH232"/>
  <c r="BG232"/>
  <c r="BF232"/>
  <c r="T232"/>
  <c r="R232"/>
  <c r="P232"/>
  <c r="BI227"/>
  <c r="BH227"/>
  <c r="BG227"/>
  <c r="BF227"/>
  <c r="T227"/>
  <c r="R227"/>
  <c r="P227"/>
  <c r="BI221"/>
  <c r="BH221"/>
  <c r="BG221"/>
  <c r="BF221"/>
  <c r="T221"/>
  <c r="R221"/>
  <c r="P221"/>
  <c r="BI216"/>
  <c r="BH216"/>
  <c r="BG216"/>
  <c r="BF216"/>
  <c r="T216"/>
  <c r="R216"/>
  <c r="P216"/>
  <c r="BI209"/>
  <c r="BH209"/>
  <c r="BG209"/>
  <c r="BF209"/>
  <c r="T209"/>
  <c r="R209"/>
  <c r="P209"/>
  <c r="BI198"/>
  <c r="BH198"/>
  <c r="BG198"/>
  <c r="BF198"/>
  <c r="T198"/>
  <c r="R198"/>
  <c r="P198"/>
  <c r="BI187"/>
  <c r="BH187"/>
  <c r="BG187"/>
  <c r="BF187"/>
  <c r="T187"/>
  <c r="R187"/>
  <c r="P187"/>
  <c r="BI176"/>
  <c r="BH176"/>
  <c r="BG176"/>
  <c r="BF176"/>
  <c r="T176"/>
  <c r="R176"/>
  <c r="P176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T121"/>
  <c r="R122"/>
  <c r="R121"/>
  <c r="P122"/>
  <c r="P121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88"/>
  <c r="BH88"/>
  <c r="BG88"/>
  <c r="BF88"/>
  <c r="T88"/>
  <c r="R88"/>
  <c r="P88"/>
  <c r="J82"/>
  <c r="F79"/>
  <c r="E77"/>
  <c r="J51"/>
  <c r="F48"/>
  <c r="E46"/>
  <c r="J19"/>
  <c r="E19"/>
  <c r="J50"/>
  <c r="J18"/>
  <c r="J16"/>
  <c r="E16"/>
  <c r="F51"/>
  <c r="J15"/>
  <c r="J13"/>
  <c r="E13"/>
  <c r="F81"/>
  <c r="J12"/>
  <c r="J10"/>
  <c r="J48"/>
  <c i="1" r="L50"/>
  <c r="AM50"/>
  <c r="AM49"/>
  <c r="L49"/>
  <c r="AM47"/>
  <c r="L47"/>
  <c r="L45"/>
  <c r="L44"/>
  <c i="2" r="BK88"/>
  <c r="BK187"/>
  <c r="J154"/>
  <c r="BK134"/>
  <c r="BK209"/>
  <c r="J93"/>
  <c r="J158"/>
  <c r="J176"/>
  <c r="BK116"/>
  <c r="BK239"/>
  <c r="J267"/>
  <c r="BK130"/>
  <c r="J239"/>
  <c r="BK96"/>
  <c r="J166"/>
  <c r="J143"/>
  <c r="BK176"/>
  <c r="J227"/>
  <c r="J198"/>
  <c r="J277"/>
  <c r="J107"/>
  <c r="J255"/>
  <c r="BK232"/>
  <c r="BK162"/>
  <c r="BK154"/>
  <c r="J126"/>
  <c r="BK102"/>
  <c r="BK263"/>
  <c r="J134"/>
  <c r="J209"/>
  <c r="BK93"/>
  <c r="J102"/>
  <c r="BK143"/>
  <c r="BK166"/>
  <c r="BK221"/>
  <c r="J216"/>
  <c i="1" r="AS54"/>
  <c i="2" r="BK99"/>
  <c r="J282"/>
  <c r="J272"/>
  <c r="J147"/>
  <c r="BK126"/>
  <c r="J96"/>
  <c r="J130"/>
  <c r="BK112"/>
  <c r="BK158"/>
  <c r="J263"/>
  <c r="BK282"/>
  <c r="BK250"/>
  <c r="BK107"/>
  <c r="J88"/>
  <c r="BK122"/>
  <c r="BK138"/>
  <c r="J162"/>
  <c r="BK267"/>
  <c r="J221"/>
  <c r="J116"/>
  <c r="BK216"/>
  <c r="BK277"/>
  <c r="BK198"/>
  <c r="J187"/>
  <c r="J122"/>
  <c r="BK147"/>
  <c r="BK259"/>
  <c r="BK272"/>
  <c r="J232"/>
  <c r="BK245"/>
  <c r="J245"/>
  <c r="BK255"/>
  <c r="J112"/>
  <c r="J99"/>
  <c r="J250"/>
  <c r="J138"/>
  <c r="BK227"/>
  <c r="J259"/>
  <c r="F35"/>
  <c l="1" r="R208"/>
  <c r="BK208"/>
  <c r="J208"/>
  <c r="J60"/>
  <c r="T87"/>
  <c r="P87"/>
  <c r="T125"/>
  <c r="BK125"/>
  <c r="J125"/>
  <c r="J59"/>
  <c r="BK87"/>
  <c r="R244"/>
  <c r="R243"/>
  <c r="P244"/>
  <c r="P243"/>
  <c r="T244"/>
  <c r="T243"/>
  <c r="P208"/>
  <c r="R87"/>
  <c r="T208"/>
  <c r="BK254"/>
  <c r="J254"/>
  <c r="J65"/>
  <c r="R125"/>
  <c r="BK244"/>
  <c r="J244"/>
  <c r="J63"/>
  <c r="R254"/>
  <c r="R253"/>
  <c r="P254"/>
  <c r="P253"/>
  <c r="P125"/>
  <c r="T254"/>
  <c r="T253"/>
  <c r="BK238"/>
  <c r="J238"/>
  <c r="J61"/>
  <c r="BK121"/>
  <c r="J121"/>
  <c r="J58"/>
  <c r="BK276"/>
  <c r="J276"/>
  <c r="J66"/>
  <c r="BK281"/>
  <c r="J281"/>
  <c r="J67"/>
  <c r="F50"/>
  <c r="J79"/>
  <c r="BE122"/>
  <c r="BE138"/>
  <c r="BE143"/>
  <c r="BE227"/>
  <c r="BE232"/>
  <c r="BE245"/>
  <c r="BE259"/>
  <c r="F82"/>
  <c r="BE93"/>
  <c r="BE130"/>
  <c r="BE147"/>
  <c r="BE272"/>
  <c r="BE277"/>
  <c r="J81"/>
  <c r="BE107"/>
  <c r="BE158"/>
  <c r="BE282"/>
  <c r="BE134"/>
  <c r="BE176"/>
  <c r="BE187"/>
  <c r="BE216"/>
  <c r="BE221"/>
  <c r="BE126"/>
  <c r="BE255"/>
  <c r="BE88"/>
  <c r="BE112"/>
  <c r="BE116"/>
  <c r="BE154"/>
  <c r="BE263"/>
  <c r="BE267"/>
  <c r="BE96"/>
  <c r="BE99"/>
  <c r="BE102"/>
  <c r="BE162"/>
  <c r="BE166"/>
  <c r="BE198"/>
  <c r="BE209"/>
  <c r="BE239"/>
  <c r="BE250"/>
  <c i="1" r="BD55"/>
  <c i="2" r="F34"/>
  <c r="F32"/>
  <c r="F33"/>
  <c r="J32"/>
  <c i="1" r="BD54"/>
  <c r="W33"/>
  <c i="2" l="1" r="T86"/>
  <c r="R86"/>
  <c r="R85"/>
  <c r="BK86"/>
  <c r="P86"/>
  <c r="P85"/>
  <c i="1" r="AU55"/>
  <c i="2" r="T85"/>
  <c i="1" r="BA55"/>
  <c r="AW55"/>
  <c r="BB55"/>
  <c r="BC55"/>
  <c i="2" r="BK253"/>
  <c r="J253"/>
  <c r="J64"/>
  <c r="J87"/>
  <c r="J57"/>
  <c r="BK243"/>
  <c r="J243"/>
  <c r="J62"/>
  <c i="1" r="BA54"/>
  <c r="W30"/>
  <c i="2" r="J31"/>
  <c i="1" r="AV55"/>
  <c r="AT55"/>
  <c i="2" r="F31"/>
  <c i="1" r="AZ55"/>
  <c r="AZ54"/>
  <c r="W29"/>
  <c r="BC54"/>
  <c r="AY54"/>
  <c r="AU54"/>
  <c r="BB54"/>
  <c r="W31"/>
  <c i="2" l="1" r="BK85"/>
  <c r="J85"/>
  <c r="J55"/>
  <c r="J86"/>
  <c r="J56"/>
  <c i="1" r="AX54"/>
  <c r="AW54"/>
  <c r="AK30"/>
  <c r="W32"/>
  <c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<sst xmlns="http://schemas.openxmlformats.org/spreadsheetml/2006/main">
  <si>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</si>
  <si>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</si>
  <si>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</si>
  <si>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</si>
  <si>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</si>
  <si>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{8fa3a623-a3e7-4e59-89c3-82e162153a66}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</si>
  <si>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</si>
  <si>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</si>
  <si>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</si>
  <si>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</si>
  <si>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</si>
  <si>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</si>
  <si>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</si>
  <si>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</si>
  <si>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2024_2081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</si>
  <si>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</si>
  <si>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</si>
  <si>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Lávka Břeclav km 83,855 New</t>
  </si>
  <si>
    <t>KSO:</t>
  </si>
  <si>
    <t/>
  </si>
  <si>
    <t>CC-CZ:</t>
  </si>
  <si>
    <t>Místo:</t>
  </si>
  <si>
    <t>Břeclav</t>
  </si>
  <si>
    <t>Datum:</t>
  </si>
  <si>
    <t>21. 5. 2024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</si>
  <si>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</si>
  <si>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</si>
  <si>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</si>
  <si>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</si>
  <si>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</si>
  <si>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</si>
  <si>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</si>
  <si>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</si>
  <si>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</si>
  <si>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Hutař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</si>
  <si>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</si>
  <si>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</si>
  <si>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</si>
  <si>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</si>
  <si>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</si>
  <si>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</si>
  <si>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</si>
  <si>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</si>
  <si>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</si>
  <si>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</si>
  <si>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</si>
  <si>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</si>
  <si>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</si>
  <si>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</si>
  <si>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</si>
  <si>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</si>
  <si>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</si>
  <si>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</si>
  <si>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</si>
  <si>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</si>
  <si>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</si>
  <si>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</si>
  <si>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</si>
  <si>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</si>
  <si>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</si>
  <si>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</si>
  <si>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</si>
  <si>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</si>
  <si>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</si>
  <si>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</si>
  <si>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</si>
  <si>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</si>
  <si>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</si>
  <si>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</si>
  <si>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</si>
  <si>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</si>
  <si>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</si>
  <si>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</si>
  <si>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</si>
  <si>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</si>
  <si>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</si>
  <si>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</si>
  <si>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</si>
  <si>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</si>
  <si>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</si>
  <si>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</si>
  <si>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</si>
  <si>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</si>
  <si>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</si>
  <si>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</si>
  <si>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</si>
  <si>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</si>
  <si>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</si>
  <si>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</si>
  <si>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</si>
  <si>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</si>
  <si>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789 - Povrchové úpravy ocelových konstrukcí a technologických zařízení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</si>
  <si>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</si>
  <si>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</si>
  <si>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</si>
  <si>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</si>
  <si>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</si>
  <si>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</si>
  <si>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</si>
  <si>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</si>
  <si>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</si>
  <si>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</si>
  <si>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</si>
  <si>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</si>
  <si>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</si>
  <si>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</si>
  <si>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</si>
  <si>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</si>
  <si>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</si>
  <si>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</si>
  <si>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</si>
  <si>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</si>
  <si>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</si>
  <si>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</si>
  <si>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</si>
  <si>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421941311</t>
  </si>
  <si>
    <t>Montáž podlahy z plechů s výztuhami při opravě mostu</t>
  </si>
  <si>
    <t>m2</t>
  </si>
  <si>
    <t>CS ÚRS 2024 01</t>
  </si>
  <si>
    <t>1197289892</t>
  </si>
  <si>
    <t>PP</t>
  </si>
  <si>
    <t>Oprava podlah z plechů montáž s výztuhami</t>
  </si>
  <si>
    <t>Online PSC</t>
  </si>
  <si>
    <t>https://podminky.urs.cz/item/CS_URS_2024_01/421941311</t>
  </si>
  <si>
    <t>P</t>
  </si>
  <si>
    <t>Poznámka k položce:_x000d_
Celková montáž podlahových plechů včetně ukotvení šrouby do chodníkových konzol.</t>
  </si>
  <si>
    <t>VV</t>
  </si>
  <si>
    <t>"podlahové plechy"1,6*(15,175+50,350+15,175)</t>
  </si>
  <si>
    <t>M</t>
  </si>
  <si>
    <t>30925272</t>
  </si>
  <si>
    <t>šroub metrický celozávit DIN 933 8.8 BZ M12x50mm</t>
  </si>
  <si>
    <t>100 kus</t>
  </si>
  <si>
    <t>8</t>
  </si>
  <si>
    <t>-626783918</t>
  </si>
  <si>
    <t>1*2 'Přepočtené koeficientem množství</t>
  </si>
  <si>
    <t>3</t>
  </si>
  <si>
    <t>31120006</t>
  </si>
  <si>
    <t>podložka DIN 125-A ZB D 12mm</t>
  </si>
  <si>
    <t>-1843391769</t>
  </si>
  <si>
    <t>31111006</t>
  </si>
  <si>
    <t>matice přesná šestihranná Pz DIN 934-8 M12</t>
  </si>
  <si>
    <t>-520226421</t>
  </si>
  <si>
    <t>5</t>
  </si>
  <si>
    <t>421941512</t>
  </si>
  <si>
    <t>Demontáž podlahových plechů s výztuhami na mostech</t>
  </si>
  <si>
    <t>754677095</t>
  </si>
  <si>
    <t>Demontáž podlahových plechů s výztuhami</t>
  </si>
  <si>
    <t>https://podminky.urs.cz/item/CS_URS_2024_01/421941512</t>
  </si>
  <si>
    <t>Poznámka k položce:_x000d_
Odřezání původních zarezlých šroubů ukotvených do podélných nosníků a snesení podlahových plechů.</t>
  </si>
  <si>
    <t>6</t>
  </si>
  <si>
    <t>429172211</t>
  </si>
  <si>
    <t>Montáž ocelových prvků pro opravu mostů šroubovaných nebo svařovaných do 100 kg</t>
  </si>
  <si>
    <t>kg</t>
  </si>
  <si>
    <t>-1645614060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</si>
  <si>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</si>
  <si>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https://podminky.urs.cz/item/CS_URS_2024_01/429172211</t>
  </si>
  <si>
    <t xml:space="preserve">Poznámka k položce:_x000d_
Montáž  segmentů zábradlí městského typu po provedení opravy nátěru, nebo výměny poškozeného dílu.</t>
  </si>
  <si>
    <t>"zábradlí městského typu"29,270*70</t>
  </si>
  <si>
    <t>7</t>
  </si>
  <si>
    <t>911122111</t>
  </si>
  <si>
    <t>Výroba dílů ocelového zábradlí do 50 kg při opravách mostů</t>
  </si>
  <si>
    <t>821906334</t>
  </si>
  <si>
    <t>Oprava částí ocelového zábradlí mostů svařovaného nebo šroubovaného výroba dílů hmotnosti do 50 kg</t>
  </si>
  <si>
    <t>https://podminky.urs.cz/item/CS_URS_2024_01/911122111</t>
  </si>
  <si>
    <t>Poznámka k položce:_x000d_
Oprava a výroba poškozených, nebo zkorodovaných částí zábradlí městského typu.</t>
  </si>
  <si>
    <t>963071111</t>
  </si>
  <si>
    <t>Demontáž ocelových prvků mostů šroubovaných nebo svařovaných do 100 kg</t>
  </si>
  <si>
    <t>395696012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</si>
  <si>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</si>
  <si>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https://podminky.urs.cz/item/CS_URS_2024_01/963071111</t>
  </si>
  <si>
    <t xml:space="preserve">Poznámka k položce:_x000d_
Demontáž  segmentů zábradlí městského typu pro provedení opravy nátěru, nebo výměny.</t>
  </si>
  <si>
    <t>Úpravy povrchů, podlahy a osazování výplní</t>
  </si>
  <si>
    <t>38</t>
  </si>
  <si>
    <t>628613224</t>
  </si>
  <si>
    <t>Protikorozní ochrana OK mostu IV.tř.- základní a podkladní epoxidový, vrchní PU nátěr bez metalizace</t>
  </si>
  <si>
    <t>-997508731</t>
  </si>
  <si>
    <t>Protikorozní ochrana ocelových mostních konstrukcí včetně otryskání povrchu základní a podkladní epoxidový a vrchní polyuretanový nátěr bez metalizace IV. třídy</t>
  </si>
  <si>
    <t>https://podminky.urs.cz/item/CS_URS_2024_01/628613224</t>
  </si>
  <si>
    <t>9</t>
  </si>
  <si>
    <t>Ostatní konstrukce a práce, bourání</t>
  </si>
  <si>
    <t>10</t>
  </si>
  <si>
    <t>941111111</t>
  </si>
  <si>
    <t>Montáž lešení řadového trubkového lehkého s podlahami zatížení do 200 kg/m2 š od 0,6 do 0,9 m v do 10 m</t>
  </si>
  <si>
    <t>135169530</t>
  </si>
  <si>
    <t>Lešení řadové trubkové lehké pracovní s podlahami s provozním zatížením tř. 3 do 200 kg/m2 šířky tř. W06 od 0,6 do 0,9 m výšky do 10 m montáž</t>
  </si>
  <si>
    <t>https://podminky.urs.cz/item/CS_URS_2024_01/941111111</t>
  </si>
  <si>
    <t>Poznámka k položce:_x000d_
Montáž lešení v krajních polích zátopového území mimo koryto řeky.</t>
  </si>
  <si>
    <t>11</t>
  </si>
  <si>
    <t>941111811</t>
  </si>
  <si>
    <t>Demontáž lešení řadového trubkového lehkého s podlahami zatížení do 200 kg/m2 š od 0,6 do 0,9 m v do 10 m</t>
  </si>
  <si>
    <t>-1586521369</t>
  </si>
  <si>
    <t>Lešení řadové trubkové lehké pracovní s podlahami s provozním zatížením tř. 3 do 200 kg/m2 šířky tř. W06 od 0,6 do 0,9 m výšky do 10 m demontáž</t>
  </si>
  <si>
    <t>https://podminky.urs.cz/item/CS_URS_2024_01/941111811</t>
  </si>
  <si>
    <t>Poznámka k položce:_x000d_
Demontáž lešení v krajních polích v zátopovém území mimo koryto řeky</t>
  </si>
  <si>
    <t>943211111</t>
  </si>
  <si>
    <t>Montáž lešení prostorového rámového lehkého s podlahami zatížení do 200 kg/m2 v do 10 m</t>
  </si>
  <si>
    <t>m3</t>
  </si>
  <si>
    <t>1129735019</t>
  </si>
  <si>
    <t>Lešení prostorové rámové lehké pracovní s podlahami s provozním zatížením tř. 3 do 200 kg/m2 výšky do 10 m montáž</t>
  </si>
  <si>
    <t>https://podminky.urs.cz/item/CS_URS_2024_01/943211111</t>
  </si>
  <si>
    <t>Poznámka k položce:_x000d_
montážprostorového lešení v délce 82m a šířce 3m</t>
  </si>
  <si>
    <t>13</t>
  </si>
  <si>
    <t>943211211</t>
  </si>
  <si>
    <t>Příplatek k lešení prostorovému rámovému lehkému s podlahami do 200 kg/m2 v do 10 m za každý den použití</t>
  </si>
  <si>
    <t>1871217574</t>
  </si>
  <si>
    <t>Lešení prostorové rámové lehké pracovní s podlahami s provozním zatížením tř. 3 do 200 kg/m2 výšky do 10 m příplatek k ceně za každý den použití</t>
  </si>
  <si>
    <t>https://podminky.urs.cz/item/CS_URS_2024_01/943211211</t>
  </si>
  <si>
    <t>Poznámka k položce:_x000d_
Cena za lešení po dobu 30 dní</t>
  </si>
  <si>
    <t>"výpočet celkového příplatku za lešení"30*1,64*246</t>
  </si>
  <si>
    <t>14</t>
  </si>
  <si>
    <t>943211811</t>
  </si>
  <si>
    <t>Demontáž lešení prostorového rámového lehkého s podlahami zatížení do 200 kg/m2 v do 10 m</t>
  </si>
  <si>
    <t>-248894078</t>
  </si>
  <si>
    <t>Lešení prostorové rámové lehké pracovní s podlahami s provozním zatížením tř. 3 do 200 kg/m2 výšky do 10 m demontáž</t>
  </si>
  <si>
    <t>https://podminky.urs.cz/item/CS_URS_2024_01/943211811</t>
  </si>
  <si>
    <t>Poznámka k položce:_x000d_
Demontáž prostorového lešení</t>
  </si>
  <si>
    <t>15</t>
  </si>
  <si>
    <t>944611111</t>
  </si>
  <si>
    <t>Montáž ochranné plachty z textilie z umělých vláken</t>
  </si>
  <si>
    <t>1276703567</t>
  </si>
  <si>
    <t>Plachta ochranná zavěšená na konstrukci lešení z textilie z umělých vláken montáž</t>
  </si>
  <si>
    <t>https://podminky.urs.cz/item/CS_URS_2024_01/944611111</t>
  </si>
  <si>
    <t>Poznámka k položce:_x000d_
montáž plachty na celé konstrukci 756 m2</t>
  </si>
  <si>
    <t>"plocha stěn"9*82</t>
  </si>
  <si>
    <t>"plocha čel"2*9</t>
  </si>
  <si>
    <t>Součet</t>
  </si>
  <si>
    <t>16</t>
  </si>
  <si>
    <t>944611811</t>
  </si>
  <si>
    <t>Demontáž ochranné plachty z textilie z umělých vláken</t>
  </si>
  <si>
    <t>-379291899</t>
  </si>
  <si>
    <t>Plachta ochranná zavěšená na konstrukci lešení z textilie z umělých vláken demontáž</t>
  </si>
  <si>
    <t>https://podminky.urs.cz/item/CS_URS_2024_01/944611811</t>
  </si>
  <si>
    <t>Poznámka k položce:_x000d_
Demontáž plachty celé konstrukce</t>
  </si>
  <si>
    <t>17</t>
  </si>
  <si>
    <t>946311111</t>
  </si>
  <si>
    <t>Montáž lešení zavěšeného řadového trubkového zatížení do 75 kg/m2 v do 10 m</t>
  </si>
  <si>
    <t>89399099</t>
  </si>
  <si>
    <t>Lešení zavěšené řadové trubkové šíře do 1,5 m s provozním zatížením tř. 1 do 75 kg/m2, umístěné ve výšce do 10 m montáž</t>
  </si>
  <si>
    <t>https://podminky.urs.cz/item/CS_URS_2024_01/946311111</t>
  </si>
  <si>
    <t>Poznámka k položce:_x000d_
Zavěšené trubkové lešení v poli o rozpětí 50m nad vodní hladinou</t>
  </si>
  <si>
    <t>18</t>
  </si>
  <si>
    <t>946311811</t>
  </si>
  <si>
    <t>Demontáž lešení zavěšeného řadového trubkového zatížení do 75 kg/m2 v do 10 m</t>
  </si>
  <si>
    <t>-505125379</t>
  </si>
  <si>
    <t>Lešení zavěšené řadové trubkové šíře do 1,5 m s provozním zatížením tř. 1 do 75 kg/m2, umístěné ve výšce do 10 m demontáž</t>
  </si>
  <si>
    <t>https://podminky.urs.cz/item/CS_URS_2024_01/946311811</t>
  </si>
  <si>
    <t>Poznámka k položce:_x000d_
Demontáž lešení v poli s rozpětím 50m nad vodní hladinou</t>
  </si>
  <si>
    <t>19</t>
  </si>
  <si>
    <t>985121122</t>
  </si>
  <si>
    <t>Tryskání degradovaného betonu stěn a rubu kleneb vodou pod tlakem přes 300 do 1250 barů</t>
  </si>
  <si>
    <t>-590131193</t>
  </si>
  <si>
    <t>Tryskání degradovaného betonu stěn, rubu kleneb a podlah vodou pod tlakem přes 300 do 1 250 barů</t>
  </si>
  <si>
    <t>https://podminky.urs.cz/item/CS_URS_2024_01/985121122</t>
  </si>
  <si>
    <t>"pilíř1"(2*PI*0,4*1,6)*2</t>
  </si>
  <si>
    <t>"roznášecí trám1"(0,6*1,2*2)+(2,7*1,2*2)+(2,7*0,6*2)</t>
  </si>
  <si>
    <t>"pilíř2"(2*PI*0,4*4)</t>
  </si>
  <si>
    <t>"roznášecí trám"(0,6*1,2*2)+(2,7*1,2*2)+(2,7*0,6*2)</t>
  </si>
  <si>
    <t>"opěra2"(1*1,1-(0,7*0,53))*2+2,7*0,53+2,7*0,7+2,7*0,6</t>
  </si>
  <si>
    <t>"křídla O02"3,5*1,3</t>
  </si>
  <si>
    <t>20</t>
  </si>
  <si>
    <t>985311912</t>
  </si>
  <si>
    <t>Příplatek při reprofilaci sanační maltou za plochu do 10 m2 jednotlivě</t>
  </si>
  <si>
    <t>1567202993</t>
  </si>
  <si>
    <t>Reprofilace betonu sanačními maltami na cementové bázi ručně Příplatek k cenám za plochu do 10 m2 jednotlivě</t>
  </si>
  <si>
    <t>https://podminky.urs.cz/item/CS_URS_2024_01/985311912</t>
  </si>
  <si>
    <t xml:space="preserve">Poznámka k položce:_x000d_
Reprofilace plochy betonových částí  s 30% poškozením</t>
  </si>
  <si>
    <t>"pilíř1"(2*PI*0,4*1,6)*2*0,3</t>
  </si>
  <si>
    <t>"roznášecí trám1"(0,6*1,2*2)+(2,7*1,2*2)+(2,7*0,6*2)*0,3</t>
  </si>
  <si>
    <t>"pilíř2"(2*PI*0,4*4)*0,3</t>
  </si>
  <si>
    <t>"roznášecí trám"(0,6*1,2*2)+(2,7*1,2*2)+(2,7*0,6*2)*0,3</t>
  </si>
  <si>
    <t>"opěra2"(1*1,1-(0,7*0,53))*2+2,7*0,53+2,7*0,7+2,7*0,6*0,3</t>
  </si>
  <si>
    <t>"křídla O02"3,5*1,3*0,3</t>
  </si>
  <si>
    <t>985312114</t>
  </si>
  <si>
    <t>Stěrka k vyrovnání betonových ploch stěn tl do 5 mm</t>
  </si>
  <si>
    <t>1782031424</t>
  </si>
  <si>
    <t>Stěrka k vyrovnání ploch reprofilovaného betonu stěn, tloušťky do 5 mm</t>
  </si>
  <si>
    <t>https://podminky.urs.cz/item/CS_URS_2024_01/985312114</t>
  </si>
  <si>
    <t>Poznámka k položce:_x000d_
Provedení vyrovnávací stěrky na ploše pilířů a opěry</t>
  </si>
  <si>
    <t>22</t>
  </si>
  <si>
    <t>985324211.SKA</t>
  </si>
  <si>
    <t>Ochranný akrylátový nátěr betonu Sikagard 675 W ElastoColor dvojnásobný s impregnací S2 (OS-B)</t>
  </si>
  <si>
    <t>1887599111</t>
  </si>
  <si>
    <t>Poznámka k položce:_x000d_
Ochrana betonových částí spodní stavby.</t>
  </si>
  <si>
    <t>997</t>
  </si>
  <si>
    <t>Přesun sutě</t>
  </si>
  <si>
    <t>23</t>
  </si>
  <si>
    <t>997013631</t>
  </si>
  <si>
    <t>Poplatek za uložení na skládce (skládkovné) stavebního odpadu směsného kód odpadu 17 09 04</t>
  </si>
  <si>
    <t>t</t>
  </si>
  <si>
    <t>1510714577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</si>
  <si>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</si>
  <si>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</si>
  <si>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Poznámka k položce:_x000d_
Stavební suť z betonových pilířů</t>
  </si>
  <si>
    <t>"Obaly od stavebních hmot"0,1</t>
  </si>
  <si>
    <t>"Odstraněný degradovaný beton ze spodní stavby"51,364*0,008</t>
  </si>
  <si>
    <t>24</t>
  </si>
  <si>
    <t>997013843</t>
  </si>
  <si>
    <t>Poplatek za uložení na skládce (skládkovné) odpadu po otryskávání s obsahem nebezpečných látek kód odpadu 12 01 16</t>
  </si>
  <si>
    <t>945828280</t>
  </si>
  <si>
    <t>Poplatek za uložení stavebního odpadu na skládce (skládkovné) odpadního materiálu po otryskávání s obsahem nebezpečných látek zatříděného do katalogu odpadů pod kódem 12 01 16</t>
  </si>
  <si>
    <t>https://podminky.urs.cz/item/CS_URS_2024_01/997013843</t>
  </si>
  <si>
    <t>Poznámka k položce:_x000d_
Písek se zbytky starého nátěru</t>
  </si>
  <si>
    <t>1410*29*0,001</t>
  </si>
  <si>
    <t>25</t>
  </si>
  <si>
    <t>997211511</t>
  </si>
  <si>
    <t>Vodorovná doprava suti po suchu na vzdálenost do 1 km</t>
  </si>
  <si>
    <t>-186016218</t>
  </si>
  <si>
    <t>Vodorovná doprava suti nebo vybouraných hmot suti se složením a hrubým urovnáním, na vzdálenost do 1 km</t>
  </si>
  <si>
    <t>https://podminky.urs.cz/item/CS_URS_2024_01/997211511</t>
  </si>
  <si>
    <t>"použitý písek"1410*29*0,001</t>
  </si>
  <si>
    <t>"Stavební suť"0,511</t>
  </si>
  <si>
    <t>26</t>
  </si>
  <si>
    <t>997211519</t>
  </si>
  <si>
    <t>Příplatek ZKD 1 km u vodorovné dopravy suti</t>
  </si>
  <si>
    <t>1596349670</t>
  </si>
  <si>
    <t>Vodorovná doprava suti nebo vybouraných hmot suti se složením a hrubým urovnáním, na vzdálenost Příplatek k ceně za každý další započatý 1 km přes 1 km</t>
  </si>
  <si>
    <t>https://podminky.urs.cz/item/CS_URS_2024_01/997211519</t>
  </si>
  <si>
    <t>Poznámka k položce:_x000d_
Přeprava písku a suti na skládku s vysypáním na určené místo do vzdálenosti 100 km</t>
  </si>
  <si>
    <t>"doprava suti na skládku"41,401*100</t>
  </si>
  <si>
    <t>27</t>
  </si>
  <si>
    <t>997211611</t>
  </si>
  <si>
    <t>Nakládání suti na dopravní prostředky pro vodorovnou dopravu</t>
  </si>
  <si>
    <t>-2021380832</t>
  </si>
  <si>
    <t>Nakládání suti nebo vybouraných hmot na dopravní prostředky pro vodorovnou dopravu suti</t>
  </si>
  <si>
    <t>https://podminky.urs.cz/item/CS_URS_2024_01/997211611</t>
  </si>
  <si>
    <t>Poznámka k položce:_x000d_
Nakládka pomocí jeřábu, ramene a pracovních kapacit.</t>
  </si>
  <si>
    <t>40,890+0,511</t>
  </si>
  <si>
    <t>998</t>
  </si>
  <si>
    <t>Přesun hmot</t>
  </si>
  <si>
    <t>28</t>
  </si>
  <si>
    <t>998212111</t>
  </si>
  <si>
    <t>Přesun hmot pro mosty zděné, monolitické betonové nebo ocelové v do 20 m</t>
  </si>
  <si>
    <t>1318647169</t>
  </si>
  <si>
    <t>Přesun hmot pro mosty zděné, betonové monolitické, spřažené ocelobetonové nebo kovové vodorovná dopravní vzdálenost do 100 m výška mostu do 20 m</t>
  </si>
  <si>
    <t>https://podminky.urs.cz/item/CS_URS_2024_01/998212111</t>
  </si>
  <si>
    <t>Poznámka k položce:_x000d_
Přesuny materiálu z konstrukce na nakládku a z nakládky na konstrukci.</t>
  </si>
  <si>
    <t>PSV</t>
  </si>
  <si>
    <t>Práce a dodávky PSV</t>
  </si>
  <si>
    <t>789</t>
  </si>
  <si>
    <t>Povrchové úpravy ocelových konstrukcí a technologických zařízení</t>
  </si>
  <si>
    <t>29</t>
  </si>
  <si>
    <t>789221122</t>
  </si>
  <si>
    <t>Provedení otryskání ocelových konstrukcí třídy I stupeň zarezavění B stupeň přípravy Sa 2 1/2</t>
  </si>
  <si>
    <t>-2144315267</t>
  </si>
  <si>
    <t>Provedení otryskání povrchů ocelových konstrukcí suché abrazivní tryskání třídy I stupeň zrezivění B, stupeň přípravy Sa 2½</t>
  </si>
  <si>
    <t>https://podminky.urs.cz/item/CS_URS_2024_01/789221122</t>
  </si>
  <si>
    <t>Poznámka k položce:_x000d_
Otryskání jednotlivých prvků konstrukce ze zřízeného lešení a v místě určeném pro tryskání komponent zdemontovaných z konstrukce</t>
  </si>
  <si>
    <t>"celková plocha PKO nátěru" 1*1410</t>
  </si>
  <si>
    <t>30</t>
  </si>
  <si>
    <t>42118101</t>
  </si>
  <si>
    <t>materiál tryskací (ostrohranný tvrdý písek)</t>
  </si>
  <si>
    <t>32</t>
  </si>
  <si>
    <t>1025529799</t>
  </si>
  <si>
    <t>1410*0,029 'Přepočtené koeficientem množství</t>
  </si>
  <si>
    <t>VRN</t>
  </si>
  <si>
    <t>Vedlejší rozpočtové náklady</t>
  </si>
  <si>
    <t>VRN3</t>
  </si>
  <si>
    <t>Zařízení staveniště</t>
  </si>
  <si>
    <t>31</t>
  </si>
  <si>
    <t>030001000</t>
  </si>
  <si>
    <t>…</t>
  </si>
  <si>
    <t>1024</t>
  </si>
  <si>
    <t>282881674</t>
  </si>
  <si>
    <t>https://podminky.urs.cz/item/CS_URS_2024_01/030001000</t>
  </si>
  <si>
    <t>Poznámka k položce:_x000d_
Vybudování rovných ploch pro stavební buňky. Zvýšení únosnosti plochy pro materiál.</t>
  </si>
  <si>
    <t>032103000</t>
  </si>
  <si>
    <t>Náklady na stavební buňky</t>
  </si>
  <si>
    <t>-2128725550</t>
  </si>
  <si>
    <t>https://podminky.urs.cz/item/CS_URS_2024_01/032103000</t>
  </si>
  <si>
    <t>Poznámka k položce:_x000d_
Pronájem stavební buňky a materiálového kontejneru.</t>
  </si>
  <si>
    <t>33</t>
  </si>
  <si>
    <t>034103000</t>
  </si>
  <si>
    <t>Oplocení staveniště</t>
  </si>
  <si>
    <t>-708007478</t>
  </si>
  <si>
    <t>https://podminky.urs.cz/item/CS_URS_2024_01/034103000</t>
  </si>
  <si>
    <t>Poznámka k položce:_x000d_
Zřízení a pronájem oplocení staveniště 100bm</t>
  </si>
  <si>
    <t>34</t>
  </si>
  <si>
    <t>034603000</t>
  </si>
  <si>
    <t>Alarm, strážní služba staveniště</t>
  </si>
  <si>
    <t>-313655985</t>
  </si>
  <si>
    <t>https://podminky.urs.cz/item/CS_URS_2024_01/034603000</t>
  </si>
  <si>
    <t>Poznámka k položce:_x000d_
Pronájem hlídací techniky v mimopracovní době.</t>
  </si>
  <si>
    <t>"Alarm 30 dní"30</t>
  </si>
  <si>
    <t>35</t>
  </si>
  <si>
    <t>035103001</t>
  </si>
  <si>
    <t>Pronájem ploch</t>
  </si>
  <si>
    <t>-268458210</t>
  </si>
  <si>
    <t>https://podminky.urs.cz/item/CS_URS_2024_01/035103001</t>
  </si>
  <si>
    <t>Poznámka k položce:_x000d_
Pronájem přístupových ploch ke konstrukci a ploch pod konstrukcí na zřízení staveniště.</t>
  </si>
  <si>
    <t>VRN4</t>
  </si>
  <si>
    <t>Inženýrská činnost</t>
  </si>
  <si>
    <t>36</t>
  </si>
  <si>
    <t>049002000</t>
  </si>
  <si>
    <t>Ostatní inženýrská činnost</t>
  </si>
  <si>
    <t>-1653463638</t>
  </si>
  <si>
    <t>https://podminky.urs.cz/item/CS_URS_2024_01/049002000</t>
  </si>
  <si>
    <t>Poznámka k položce:_x000d_
Vypracování havarijního a povodňového plánu</t>
  </si>
  <si>
    <t>VRN6</t>
  </si>
  <si>
    <t>Územní vlivy</t>
  </si>
  <si>
    <t>37</t>
  </si>
  <si>
    <t>060001000</t>
  </si>
  <si>
    <t>-925106417</t>
  </si>
  <si>
    <t>https://podminky.urs.cz/item/CS_URS_2024_01/060001000</t>
  </si>
  <si>
    <t>Poznámka k položce:_x000d_
Protipovodňová opatření na postaveném lešení při zvýšené dladině vody Q50 a výše</t>
  </si>
  <si>
    <t>"Zvýšený stav hladiny vody v korytě Q50 a výše"30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</si>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</sst>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421941311" TargetMode="External" /><Relationship Id="rId2" Type="http://schemas.openxmlformats.org/officeDocument/2006/relationships/hyperlink" Target="https://podminky.urs.cz/item/CS_URS_2024_01/421941512" TargetMode="External" /><Relationship Id="rId3" Type="http://schemas.openxmlformats.org/officeDocument/2006/relationships/hyperlink" Target="https://podminky.urs.cz/item/CS_URS_2024_01/429172211" TargetMode="External" /><Relationship Id="rId4" Type="http://schemas.openxmlformats.org/officeDocument/2006/relationships/hyperlink" Target="https://podminky.urs.cz/item/CS_URS_2024_01/911122111" TargetMode="External" /><Relationship Id="rId5" Type="http://schemas.openxmlformats.org/officeDocument/2006/relationships/hyperlink" Target="https://podminky.urs.cz/item/CS_URS_2024_01/963071111" TargetMode="External" /><Relationship Id="rId6" Type="http://schemas.openxmlformats.org/officeDocument/2006/relationships/hyperlink" Target="https://podminky.urs.cz/item/CS_URS_2024_01/628613224" TargetMode="External" /><Relationship Id="rId7" Type="http://schemas.openxmlformats.org/officeDocument/2006/relationships/hyperlink" Target="https://podminky.urs.cz/item/CS_URS_2024_01/941111111" TargetMode="External" /><Relationship Id="rId8" Type="http://schemas.openxmlformats.org/officeDocument/2006/relationships/hyperlink" Target="https://podminky.urs.cz/item/CS_URS_2024_01/941111811" TargetMode="External" /><Relationship Id="rId9" Type="http://schemas.openxmlformats.org/officeDocument/2006/relationships/hyperlink" Target="https://podminky.urs.cz/item/CS_URS_2024_01/943211111" TargetMode="External" /><Relationship Id="rId10" Type="http://schemas.openxmlformats.org/officeDocument/2006/relationships/hyperlink" Target="https://podminky.urs.cz/item/CS_URS_2024_01/943211211" TargetMode="External" /><Relationship Id="rId11" Type="http://schemas.openxmlformats.org/officeDocument/2006/relationships/hyperlink" Target="https://podminky.urs.cz/item/CS_URS_2024_01/943211811" TargetMode="External" /><Relationship Id="rId12" Type="http://schemas.openxmlformats.org/officeDocument/2006/relationships/hyperlink" Target="https://podminky.urs.cz/item/CS_URS_2024_01/944611111" TargetMode="External" /><Relationship Id="rId13" Type="http://schemas.openxmlformats.org/officeDocument/2006/relationships/hyperlink" Target="https://podminky.urs.cz/item/CS_URS_2024_01/944611811" TargetMode="External" /><Relationship Id="rId14" Type="http://schemas.openxmlformats.org/officeDocument/2006/relationships/hyperlink" Target="https://podminky.urs.cz/item/CS_URS_2024_01/946311111" TargetMode="External" /><Relationship Id="rId15" Type="http://schemas.openxmlformats.org/officeDocument/2006/relationships/hyperlink" Target="https://podminky.urs.cz/item/CS_URS_2024_01/946311811" TargetMode="External" /><Relationship Id="rId16" Type="http://schemas.openxmlformats.org/officeDocument/2006/relationships/hyperlink" Target="https://podminky.urs.cz/item/CS_URS_2024_01/985121122" TargetMode="External" /><Relationship Id="rId17" Type="http://schemas.openxmlformats.org/officeDocument/2006/relationships/hyperlink" Target="https://podminky.urs.cz/item/CS_URS_2024_01/985311912" TargetMode="External" /><Relationship Id="rId18" Type="http://schemas.openxmlformats.org/officeDocument/2006/relationships/hyperlink" Target="https://podminky.urs.cz/item/CS_URS_2024_01/985312114" TargetMode="External" /><Relationship Id="rId19" Type="http://schemas.openxmlformats.org/officeDocument/2006/relationships/hyperlink" Target="https://podminky.urs.cz/item/CS_URS_2024_01/997013631" TargetMode="External" /><Relationship Id="rId20" Type="http://schemas.openxmlformats.org/officeDocument/2006/relationships/hyperlink" Target="https://podminky.urs.cz/item/CS_URS_2024_01/997013843" TargetMode="External" /><Relationship Id="rId21" Type="http://schemas.openxmlformats.org/officeDocument/2006/relationships/hyperlink" Target="https://podminky.urs.cz/item/CS_URS_2024_01/997211511" TargetMode="External" /><Relationship Id="rId22" Type="http://schemas.openxmlformats.org/officeDocument/2006/relationships/hyperlink" Target="https://podminky.urs.cz/item/CS_URS_2024_01/997211519" TargetMode="External" /><Relationship Id="rId23" Type="http://schemas.openxmlformats.org/officeDocument/2006/relationships/hyperlink" Target="https://podminky.urs.cz/item/CS_URS_2024_01/997211611" TargetMode="External" /><Relationship Id="rId24" Type="http://schemas.openxmlformats.org/officeDocument/2006/relationships/hyperlink" Target="https://podminky.urs.cz/item/CS_URS_2024_01/998212111" TargetMode="External" /><Relationship Id="rId25" Type="http://schemas.openxmlformats.org/officeDocument/2006/relationships/hyperlink" Target="https://podminky.urs.cz/item/CS_URS_2024_01/789221122" TargetMode="External" /><Relationship Id="rId26" Type="http://schemas.openxmlformats.org/officeDocument/2006/relationships/hyperlink" Target="https://podminky.urs.cz/item/CS_URS_2024_01/030001000" TargetMode="External" /><Relationship Id="rId27" Type="http://schemas.openxmlformats.org/officeDocument/2006/relationships/hyperlink" Target="https://podminky.urs.cz/item/CS_URS_2024_01/032103000" TargetMode="External" /><Relationship Id="rId28" Type="http://schemas.openxmlformats.org/officeDocument/2006/relationships/hyperlink" Target="https://podminky.urs.cz/item/CS_URS_2024_01/034103000" TargetMode="External" /><Relationship Id="rId29" Type="http://schemas.openxmlformats.org/officeDocument/2006/relationships/hyperlink" Target="https://podminky.urs.cz/item/CS_URS_2024_01/034603000" TargetMode="External" /><Relationship Id="rId30" Type="http://schemas.openxmlformats.org/officeDocument/2006/relationships/hyperlink" Target="https://podminky.urs.cz/item/CS_URS_2024_01/035103001" TargetMode="External" /><Relationship Id="rId31" Type="http://schemas.openxmlformats.org/officeDocument/2006/relationships/hyperlink" Target="https://podminky.urs.cz/item/CS_URS_2024_01/049002000" TargetMode="External" /><Relationship Id="rId32" Type="http://schemas.openxmlformats.org/officeDocument/2006/relationships/hyperlink" Target="https://podminky.urs.cz/item/CS_URS_2024_01/060001000" TargetMode="External" /><Relationship Id="rId3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2024_2081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Lávka Břeclav km 83,855 New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Břeclav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21. 5. 2024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>Hutař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70</v>
      </c>
      <c r="BT54" s="110" t="s">
        <v>71</v>
      </c>
      <c r="BV54" s="110" t="s">
        <v>72</v>
      </c>
      <c r="BW54" s="110" t="s">
        <v>5</v>
      </c>
      <c r="BX54" s="110" t="s">
        <v>73</v>
      </c>
      <c r="CL54" s="110" t="s">
        <v>19</v>
      </c>
    </row>
    <row r="55" s="7" customFormat="1" ht="24.75" customHeight="1">
      <c r="A55" s="111" t="s">
        <v>74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'2024_2081 - Lávka Břeclav...'!J28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75</v>
      </c>
      <c r="AR55" s="118"/>
      <c r="AS55" s="119">
        <v>0</v>
      </c>
      <c r="AT55" s="120">
        <f>ROUND(SUM(AV55:AW55),2)</f>
        <v>0</v>
      </c>
      <c r="AU55" s="121">
        <f>'2024_2081 - Lávka Břeclav...'!P85</f>
        <v>0</v>
      </c>
      <c r="AV55" s="120">
        <f>'2024_2081 - Lávka Břeclav...'!J31</f>
        <v>0</v>
      </c>
      <c r="AW55" s="120">
        <f>'2024_2081 - Lávka Břeclav...'!J32</f>
        <v>0</v>
      </c>
      <c r="AX55" s="120">
        <f>'2024_2081 - Lávka Břeclav...'!J33</f>
        <v>0</v>
      </c>
      <c r="AY55" s="120">
        <f>'2024_2081 - Lávka Břeclav...'!J34</f>
        <v>0</v>
      </c>
      <c r="AZ55" s="120">
        <f>'2024_2081 - Lávka Břeclav...'!F31</f>
        <v>0</v>
      </c>
      <c r="BA55" s="120">
        <f>'2024_2081 - Lávka Břeclav...'!F32</f>
        <v>0</v>
      </c>
      <c r="BB55" s="120">
        <f>'2024_2081 - Lávka Břeclav...'!F33</f>
        <v>0</v>
      </c>
      <c r="BC55" s="120">
        <f>'2024_2081 - Lávka Břeclav...'!F34</f>
        <v>0</v>
      </c>
      <c r="BD55" s="122">
        <f>'2024_2081 - Lávka Břeclav...'!F35</f>
        <v>0</v>
      </c>
      <c r="BE55" s="7"/>
      <c r="BT55" s="123" t="s">
        <v>76</v>
      </c>
      <c r="BU55" s="123" t="s">
        <v>77</v>
      </c>
      <c r="BV55" s="123" t="s">
        <v>72</v>
      </c>
      <c r="BW55" s="123" t="s">
        <v>5</v>
      </c>
      <c r="BX55" s="123" t="s">
        <v>73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fTKakWtNT02X+fW/np8XVG0dYggGpWx+Jm6PZFX4bqFLYzX7Gn6iPpT0VtaFG2R4WJ3yPeLfUYDakC9hWLp30g==" hashValue="RkmHsp1SDXxgoNTUwvtybK4pZ4kxl4tss4m2MvgmwLNKZVk+C75S6ZlY+o8FJHNZnHgo9b31uQz5vSrTd54Kz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4_2081 - Lávka Břecla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78</v>
      </c>
    </row>
    <row r="4" s="1" customFormat="1" ht="24.96" customHeight="1">
      <c r="B4" s="21"/>
      <c r="D4" s="126" t="s">
        <v>79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21. 5. 2024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tr">
        <f>IF('Rekapitulace stavby'!AN10="","",'Rekapitulace stavby'!AN10)</f>
        <v/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tr">
        <f>IF('Rekapitulace stavby'!E11="","",'Rekapitulace stavby'!E11)</f>
        <v xml:space="preserve"> </v>
      </c>
      <c r="F13" s="39"/>
      <c r="G13" s="39"/>
      <c r="H13" s="39"/>
      <c r="I13" s="128" t="s">
        <v>28</v>
      </c>
      <c r="J13" s="131" t="str">
        <f>IF('Rekapitulace stavby'!AN11="","",'Rekapitulace stavby'!AN11)</f>
        <v/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29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28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31</v>
      </c>
      <c r="E18" s="39"/>
      <c r="F18" s="39"/>
      <c r="G18" s="39"/>
      <c r="H18" s="39"/>
      <c r="I18" s="128" t="s">
        <v>26</v>
      </c>
      <c r="J18" s="131" t="str">
        <f>IF('Rekapitulace stavby'!AN16="","",'Rekapitulace stavby'!AN16)</f>
        <v/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tr">
        <f>IF('Rekapitulace stavby'!E17="","",'Rekapitulace stavby'!E17)</f>
        <v xml:space="preserve"> </v>
      </c>
      <c r="F19" s="39"/>
      <c r="G19" s="39"/>
      <c r="H19" s="39"/>
      <c r="I19" s="128" t="s">
        <v>28</v>
      </c>
      <c r="J19" s="131" t="str">
        <f>IF('Rekapitulace stavby'!AN17="","",'Rekapitulace stavby'!AN17)</f>
        <v/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33</v>
      </c>
      <c r="E21" s="39"/>
      <c r="F21" s="39"/>
      <c r="G21" s="39"/>
      <c r="H21" s="39"/>
      <c r="I21" s="128" t="s">
        <v>26</v>
      </c>
      <c r="J21" s="131" t="s">
        <v>19</v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">
        <v>34</v>
      </c>
      <c r="F22" s="39"/>
      <c r="G22" s="39"/>
      <c r="H22" s="39"/>
      <c r="I22" s="128" t="s">
        <v>28</v>
      </c>
      <c r="J22" s="131" t="s">
        <v>19</v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35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3"/>
      <c r="B25" s="134"/>
      <c r="C25" s="133"/>
      <c r="D25" s="133"/>
      <c r="E25" s="135" t="s">
        <v>36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37</v>
      </c>
      <c r="E28" s="39"/>
      <c r="F28" s="39"/>
      <c r="G28" s="39"/>
      <c r="H28" s="39"/>
      <c r="I28" s="39"/>
      <c r="J28" s="139">
        <f>ROUND(J85,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39</v>
      </c>
      <c r="G30" s="39"/>
      <c r="H30" s="39"/>
      <c r="I30" s="140" t="s">
        <v>38</v>
      </c>
      <c r="J30" s="140" t="s">
        <v>40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41</v>
      </c>
      <c r="E31" s="128" t="s">
        <v>42</v>
      </c>
      <c r="F31" s="142">
        <f>ROUND((SUM(BE85:BE286)),  2)</f>
        <v>0</v>
      </c>
      <c r="G31" s="39"/>
      <c r="H31" s="39"/>
      <c r="I31" s="143">
        <v>0.20999999999999999</v>
      </c>
      <c r="J31" s="142">
        <f>ROUND(((SUM(BE85:BE286))*I31),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43</v>
      </c>
      <c r="F32" s="142">
        <f>ROUND((SUM(BF85:BF286)),  2)</f>
        <v>0</v>
      </c>
      <c r="G32" s="39"/>
      <c r="H32" s="39"/>
      <c r="I32" s="143">
        <v>0.12</v>
      </c>
      <c r="J32" s="142">
        <f>ROUND(((SUM(BF85:BF286))*I32),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44</v>
      </c>
      <c r="F33" s="142">
        <f>ROUND((SUM(BG85:BG286)),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45</v>
      </c>
      <c r="F34" s="142">
        <f>ROUND((SUM(BH85:BH286)),  2)</f>
        <v>0</v>
      </c>
      <c r="G34" s="39"/>
      <c r="H34" s="39"/>
      <c r="I34" s="143">
        <v>0.12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46</v>
      </c>
      <c r="F35" s="142">
        <f>ROUND((SUM(BI85:BI286)),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47</v>
      </c>
      <c r="E37" s="146"/>
      <c r="F37" s="146"/>
      <c r="G37" s="147" t="s">
        <v>48</v>
      </c>
      <c r="H37" s="148" t="s">
        <v>49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80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Lávka Břeclav km 83,855 New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Břeclav</v>
      </c>
      <c r="G48" s="41"/>
      <c r="H48" s="41"/>
      <c r="I48" s="33" t="s">
        <v>23</v>
      </c>
      <c r="J48" s="73" t="str">
        <f>IF(J10="","",J10)</f>
        <v>21. 5. 2024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 xml:space="preserve"> </v>
      </c>
      <c r="G50" s="41"/>
      <c r="H50" s="41"/>
      <c r="I50" s="33" t="s">
        <v>31</v>
      </c>
      <c r="J50" s="37" t="str">
        <f>E19</f>
        <v xml:space="preserve"> 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29</v>
      </c>
      <c r="D51" s="41"/>
      <c r="E51" s="41"/>
      <c r="F51" s="28" t="str">
        <f>IF(E16="","",E16)</f>
        <v>Vyplň údaj</v>
      </c>
      <c r="G51" s="41"/>
      <c r="H51" s="41"/>
      <c r="I51" s="33" t="s">
        <v>33</v>
      </c>
      <c r="J51" s="37" t="str">
        <f>E22</f>
        <v>Hutař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81</v>
      </c>
      <c r="D53" s="156"/>
      <c r="E53" s="156"/>
      <c r="F53" s="156"/>
      <c r="G53" s="156"/>
      <c r="H53" s="156"/>
      <c r="I53" s="156"/>
      <c r="J53" s="157" t="s">
        <v>82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69</v>
      </c>
      <c r="D55" s="41"/>
      <c r="E55" s="41"/>
      <c r="F55" s="41"/>
      <c r="G55" s="41"/>
      <c r="H55" s="41"/>
      <c r="I55" s="41"/>
      <c r="J55" s="103">
        <f>J85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83</v>
      </c>
    </row>
    <row r="56" s="9" customFormat="1" ht="24.96" customHeight="1">
      <c r="A56" s="9"/>
      <c r="B56" s="159"/>
      <c r="C56" s="160"/>
      <c r="D56" s="161" t="s">
        <v>84</v>
      </c>
      <c r="E56" s="162"/>
      <c r="F56" s="162"/>
      <c r="G56" s="162"/>
      <c r="H56" s="162"/>
      <c r="I56" s="162"/>
      <c r="J56" s="163">
        <f>J86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85</v>
      </c>
      <c r="E57" s="168"/>
      <c r="F57" s="168"/>
      <c r="G57" s="168"/>
      <c r="H57" s="168"/>
      <c r="I57" s="168"/>
      <c r="J57" s="169">
        <f>J87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86</v>
      </c>
      <c r="E58" s="168"/>
      <c r="F58" s="168"/>
      <c r="G58" s="168"/>
      <c r="H58" s="168"/>
      <c r="I58" s="168"/>
      <c r="J58" s="169">
        <f>J121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5"/>
      <c r="C59" s="166"/>
      <c r="D59" s="167" t="s">
        <v>87</v>
      </c>
      <c r="E59" s="168"/>
      <c r="F59" s="168"/>
      <c r="G59" s="168"/>
      <c r="H59" s="168"/>
      <c r="I59" s="168"/>
      <c r="J59" s="169">
        <f>J125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88</v>
      </c>
      <c r="E60" s="168"/>
      <c r="F60" s="168"/>
      <c r="G60" s="168"/>
      <c r="H60" s="168"/>
      <c r="I60" s="168"/>
      <c r="J60" s="169">
        <f>J208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5"/>
      <c r="C61" s="166"/>
      <c r="D61" s="167" t="s">
        <v>89</v>
      </c>
      <c r="E61" s="168"/>
      <c r="F61" s="168"/>
      <c r="G61" s="168"/>
      <c r="H61" s="168"/>
      <c r="I61" s="168"/>
      <c r="J61" s="169">
        <f>J238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9"/>
      <c r="C62" s="160"/>
      <c r="D62" s="161" t="s">
        <v>90</v>
      </c>
      <c r="E62" s="162"/>
      <c r="F62" s="162"/>
      <c r="G62" s="162"/>
      <c r="H62" s="162"/>
      <c r="I62" s="162"/>
      <c r="J62" s="163">
        <f>J243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5"/>
      <c r="C63" s="166"/>
      <c r="D63" s="167" t="s">
        <v>91</v>
      </c>
      <c r="E63" s="168"/>
      <c r="F63" s="168"/>
      <c r="G63" s="168"/>
      <c r="H63" s="168"/>
      <c r="I63" s="168"/>
      <c r="J63" s="169">
        <f>J244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59"/>
      <c r="C64" s="160"/>
      <c r="D64" s="161" t="s">
        <v>92</v>
      </c>
      <c r="E64" s="162"/>
      <c r="F64" s="162"/>
      <c r="G64" s="162"/>
      <c r="H64" s="162"/>
      <c r="I64" s="162"/>
      <c r="J64" s="163">
        <f>J253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5"/>
      <c r="C65" s="166"/>
      <c r="D65" s="167" t="s">
        <v>93</v>
      </c>
      <c r="E65" s="168"/>
      <c r="F65" s="168"/>
      <c r="G65" s="168"/>
      <c r="H65" s="168"/>
      <c r="I65" s="168"/>
      <c r="J65" s="169">
        <f>J254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5"/>
      <c r="C66" s="166"/>
      <c r="D66" s="167" t="s">
        <v>94</v>
      </c>
      <c r="E66" s="168"/>
      <c r="F66" s="168"/>
      <c r="G66" s="168"/>
      <c r="H66" s="168"/>
      <c r="I66" s="168"/>
      <c r="J66" s="169">
        <f>J276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5"/>
      <c r="C67" s="166"/>
      <c r="D67" s="167" t="s">
        <v>95</v>
      </c>
      <c r="E67" s="168"/>
      <c r="F67" s="168"/>
      <c r="G67" s="168"/>
      <c r="H67" s="168"/>
      <c r="I67" s="168"/>
      <c r="J67" s="169">
        <f>J281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2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2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96</v>
      </c>
      <c r="D74" s="41"/>
      <c r="E74" s="41"/>
      <c r="F74" s="41"/>
      <c r="G74" s="41"/>
      <c r="H74" s="41"/>
      <c r="I74" s="41"/>
      <c r="J74" s="41"/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E7</f>
        <v>Lávka Břeclav km 83,855 New</v>
      </c>
      <c r="F77" s="41"/>
      <c r="G77" s="41"/>
      <c r="H77" s="41"/>
      <c r="I77" s="41"/>
      <c r="J77" s="41"/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F10</f>
        <v>Břeclav</v>
      </c>
      <c r="G79" s="41"/>
      <c r="H79" s="41"/>
      <c r="I79" s="33" t="s">
        <v>23</v>
      </c>
      <c r="J79" s="73" t="str">
        <f>IF(J10="","",J10)</f>
        <v>21. 5. 2024</v>
      </c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E13</f>
        <v xml:space="preserve"> </v>
      </c>
      <c r="G81" s="41"/>
      <c r="H81" s="41"/>
      <c r="I81" s="33" t="s">
        <v>31</v>
      </c>
      <c r="J81" s="37" t="str">
        <f>E19</f>
        <v xml:space="preserve"> </v>
      </c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IF(E16="","",E16)</f>
        <v>Vyplň údaj</v>
      </c>
      <c r="G82" s="41"/>
      <c r="H82" s="41"/>
      <c r="I82" s="33" t="s">
        <v>33</v>
      </c>
      <c r="J82" s="37" t="str">
        <f>E22</f>
        <v>Hutař</v>
      </c>
      <c r="K82" s="41"/>
      <c r="L82" s="12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2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1"/>
      <c r="B84" s="172"/>
      <c r="C84" s="173" t="s">
        <v>97</v>
      </c>
      <c r="D84" s="174" t="s">
        <v>56</v>
      </c>
      <c r="E84" s="174" t="s">
        <v>52</v>
      </c>
      <c r="F84" s="174" t="s">
        <v>53</v>
      </c>
      <c r="G84" s="174" t="s">
        <v>98</v>
      </c>
      <c r="H84" s="174" t="s">
        <v>99</v>
      </c>
      <c r="I84" s="174" t="s">
        <v>100</v>
      </c>
      <c r="J84" s="174" t="s">
        <v>82</v>
      </c>
      <c r="K84" s="175" t="s">
        <v>101</v>
      </c>
      <c r="L84" s="176"/>
      <c r="M84" s="93" t="s">
        <v>19</v>
      </c>
      <c r="N84" s="94" t="s">
        <v>41</v>
      </c>
      <c r="O84" s="94" t="s">
        <v>102</v>
      </c>
      <c r="P84" s="94" t="s">
        <v>103</v>
      </c>
      <c r="Q84" s="94" t="s">
        <v>104</v>
      </c>
      <c r="R84" s="94" t="s">
        <v>105</v>
      </c>
      <c r="S84" s="94" t="s">
        <v>106</v>
      </c>
      <c r="T84" s="95" t="s">
        <v>107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9"/>
      <c r="B85" s="40"/>
      <c r="C85" s="100" t="s">
        <v>108</v>
      </c>
      <c r="D85" s="41"/>
      <c r="E85" s="41"/>
      <c r="F85" s="41"/>
      <c r="G85" s="41"/>
      <c r="H85" s="41"/>
      <c r="I85" s="41"/>
      <c r="J85" s="177">
        <f>BK85</f>
        <v>0</v>
      </c>
      <c r="K85" s="41"/>
      <c r="L85" s="45"/>
      <c r="M85" s="96"/>
      <c r="N85" s="178"/>
      <c r="O85" s="97"/>
      <c r="P85" s="179">
        <f>P86+P243+P253</f>
        <v>0</v>
      </c>
      <c r="Q85" s="97"/>
      <c r="R85" s="179">
        <f>R86+R243+R253</f>
        <v>111.62799684000001</v>
      </c>
      <c r="S85" s="97"/>
      <c r="T85" s="180">
        <f>T86+T243+T253</f>
        <v>96.581579999999988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70</v>
      </c>
      <c r="AU85" s="18" t="s">
        <v>83</v>
      </c>
      <c r="BK85" s="181">
        <f>BK86+BK243+BK253</f>
        <v>0</v>
      </c>
    </row>
    <row r="86" s="12" customFormat="1" ht="25.92" customHeight="1">
      <c r="A86" s="12"/>
      <c r="B86" s="182"/>
      <c r="C86" s="183"/>
      <c r="D86" s="184" t="s">
        <v>70</v>
      </c>
      <c r="E86" s="185" t="s">
        <v>109</v>
      </c>
      <c r="F86" s="185" t="s">
        <v>110</v>
      </c>
      <c r="G86" s="183"/>
      <c r="H86" s="183"/>
      <c r="I86" s="186"/>
      <c r="J86" s="187">
        <f>BK86</f>
        <v>0</v>
      </c>
      <c r="K86" s="183"/>
      <c r="L86" s="188"/>
      <c r="M86" s="189"/>
      <c r="N86" s="190"/>
      <c r="O86" s="190"/>
      <c r="P86" s="191">
        <f>P87+P121+P125+P208+P238</f>
        <v>0</v>
      </c>
      <c r="Q86" s="190"/>
      <c r="R86" s="191">
        <f>R87+R121+R125+R208+R238</f>
        <v>70.737996840000008</v>
      </c>
      <c r="S86" s="190"/>
      <c r="T86" s="192">
        <f>T87+T121+T125+T208+T238</f>
        <v>96.581579999999988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3" t="s">
        <v>76</v>
      </c>
      <c r="AT86" s="194" t="s">
        <v>70</v>
      </c>
      <c r="AU86" s="194" t="s">
        <v>71</v>
      </c>
      <c r="AY86" s="193" t="s">
        <v>111</v>
      </c>
      <c r="BK86" s="195">
        <f>BK87+BK121+BK125+BK208+BK238</f>
        <v>0</v>
      </c>
    </row>
    <row r="87" s="12" customFormat="1" ht="22.8" customHeight="1">
      <c r="A87" s="12"/>
      <c r="B87" s="182"/>
      <c r="C87" s="183"/>
      <c r="D87" s="184" t="s">
        <v>70</v>
      </c>
      <c r="E87" s="196" t="s">
        <v>112</v>
      </c>
      <c r="F87" s="196" t="s">
        <v>113</v>
      </c>
      <c r="G87" s="183"/>
      <c r="H87" s="183"/>
      <c r="I87" s="186"/>
      <c r="J87" s="197">
        <f>BK87</f>
        <v>0</v>
      </c>
      <c r="K87" s="183"/>
      <c r="L87" s="188"/>
      <c r="M87" s="189"/>
      <c r="N87" s="190"/>
      <c r="O87" s="190"/>
      <c r="P87" s="191">
        <f>SUM(P88:P120)</f>
        <v>0</v>
      </c>
      <c r="Q87" s="190"/>
      <c r="R87" s="191">
        <f>SUM(R88:R120)</f>
        <v>0.14160639999999999</v>
      </c>
      <c r="S87" s="190"/>
      <c r="T87" s="192">
        <f>SUM(T88:T120)</f>
        <v>9.7961000000000009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3" t="s">
        <v>76</v>
      </c>
      <c r="AT87" s="194" t="s">
        <v>70</v>
      </c>
      <c r="AU87" s="194" t="s">
        <v>76</v>
      </c>
      <c r="AY87" s="193" t="s">
        <v>111</v>
      </c>
      <c r="BK87" s="195">
        <f>SUM(BK88:BK120)</f>
        <v>0</v>
      </c>
    </row>
    <row r="88" s="2" customFormat="1" ht="16.5" customHeight="1">
      <c r="A88" s="39"/>
      <c r="B88" s="40"/>
      <c r="C88" s="198" t="s">
        <v>76</v>
      </c>
      <c r="D88" s="198" t="s">
        <v>114</v>
      </c>
      <c r="E88" s="199" t="s">
        <v>115</v>
      </c>
      <c r="F88" s="200" t="s">
        <v>116</v>
      </c>
      <c r="G88" s="201" t="s">
        <v>117</v>
      </c>
      <c r="H88" s="202">
        <v>129.12000000000001</v>
      </c>
      <c r="I88" s="203"/>
      <c r="J88" s="204">
        <f>ROUND(I88*H88,2)</f>
        <v>0</v>
      </c>
      <c r="K88" s="200" t="s">
        <v>118</v>
      </c>
      <c r="L88" s="45"/>
      <c r="M88" s="205" t="s">
        <v>19</v>
      </c>
      <c r="N88" s="206" t="s">
        <v>42</v>
      </c>
      <c r="O88" s="85"/>
      <c r="P88" s="207">
        <f>O88*H88</f>
        <v>0</v>
      </c>
      <c r="Q88" s="207">
        <v>0.00059999999999999995</v>
      </c>
      <c r="R88" s="207">
        <f>Q88*H88</f>
        <v>0.077471999999999999</v>
      </c>
      <c r="S88" s="207">
        <v>0</v>
      </c>
      <c r="T88" s="208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9" t="s">
        <v>112</v>
      </c>
      <c r="AT88" s="209" t="s">
        <v>114</v>
      </c>
      <c r="AU88" s="209" t="s">
        <v>78</v>
      </c>
      <c r="AY88" s="18" t="s">
        <v>111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8" t="s">
        <v>76</v>
      </c>
      <c r="BK88" s="210">
        <f>ROUND(I88*H88,2)</f>
        <v>0</v>
      </c>
      <c r="BL88" s="18" t="s">
        <v>112</v>
      </c>
      <c r="BM88" s="209" t="s">
        <v>119</v>
      </c>
    </row>
    <row r="89" s="2" customFormat="1">
      <c r="A89" s="39"/>
      <c r="B89" s="40"/>
      <c r="C89" s="41"/>
      <c r="D89" s="211" t="s">
        <v>120</v>
      </c>
      <c r="E89" s="41"/>
      <c r="F89" s="212" t="s">
        <v>121</v>
      </c>
      <c r="G89" s="41"/>
      <c r="H89" s="41"/>
      <c r="I89" s="213"/>
      <c r="J89" s="41"/>
      <c r="K89" s="41"/>
      <c r="L89" s="45"/>
      <c r="M89" s="214"/>
      <c r="N89" s="215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120</v>
      </c>
      <c r="AU89" s="18" t="s">
        <v>78</v>
      </c>
    </row>
    <row r="90" s="2" customFormat="1">
      <c r="A90" s="39"/>
      <c r="B90" s="40"/>
      <c r="C90" s="41"/>
      <c r="D90" s="216" t="s">
        <v>122</v>
      </c>
      <c r="E90" s="41"/>
      <c r="F90" s="217" t="s">
        <v>123</v>
      </c>
      <c r="G90" s="41"/>
      <c r="H90" s="41"/>
      <c r="I90" s="213"/>
      <c r="J90" s="41"/>
      <c r="K90" s="41"/>
      <c r="L90" s="45"/>
      <c r="M90" s="214"/>
      <c r="N90" s="21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122</v>
      </c>
      <c r="AU90" s="18" t="s">
        <v>78</v>
      </c>
    </row>
    <row r="91" s="2" customFormat="1">
      <c r="A91" s="39"/>
      <c r="B91" s="40"/>
      <c r="C91" s="41"/>
      <c r="D91" s="211" t="s">
        <v>124</v>
      </c>
      <c r="E91" s="41"/>
      <c r="F91" s="218" t="s">
        <v>125</v>
      </c>
      <c r="G91" s="41"/>
      <c r="H91" s="41"/>
      <c r="I91" s="213"/>
      <c r="J91" s="41"/>
      <c r="K91" s="41"/>
      <c r="L91" s="45"/>
      <c r="M91" s="214"/>
      <c r="N91" s="215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124</v>
      </c>
      <c r="AU91" s="18" t="s">
        <v>78</v>
      </c>
    </row>
    <row r="92" s="13" customFormat="1">
      <c r="A92" s="13"/>
      <c r="B92" s="219"/>
      <c r="C92" s="220"/>
      <c r="D92" s="211" t="s">
        <v>126</v>
      </c>
      <c r="E92" s="221" t="s">
        <v>19</v>
      </c>
      <c r="F92" s="222" t="s">
        <v>127</v>
      </c>
      <c r="G92" s="220"/>
      <c r="H92" s="223">
        <v>129.12000000000001</v>
      </c>
      <c r="I92" s="224"/>
      <c r="J92" s="220"/>
      <c r="K92" s="220"/>
      <c r="L92" s="225"/>
      <c r="M92" s="226"/>
      <c r="N92" s="227"/>
      <c r="O92" s="227"/>
      <c r="P92" s="227"/>
      <c r="Q92" s="227"/>
      <c r="R92" s="227"/>
      <c r="S92" s="227"/>
      <c r="T92" s="22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9" t="s">
        <v>126</v>
      </c>
      <c r="AU92" s="229" t="s">
        <v>78</v>
      </c>
      <c r="AV92" s="13" t="s">
        <v>78</v>
      </c>
      <c r="AW92" s="13" t="s">
        <v>32</v>
      </c>
      <c r="AX92" s="13" t="s">
        <v>76</v>
      </c>
      <c r="AY92" s="229" t="s">
        <v>111</v>
      </c>
    </row>
    <row r="93" s="2" customFormat="1" ht="24.15" customHeight="1">
      <c r="A93" s="39"/>
      <c r="B93" s="40"/>
      <c r="C93" s="230" t="s">
        <v>78</v>
      </c>
      <c r="D93" s="230" t="s">
        <v>128</v>
      </c>
      <c r="E93" s="231" t="s">
        <v>129</v>
      </c>
      <c r="F93" s="232" t="s">
        <v>130</v>
      </c>
      <c r="G93" s="233" t="s">
        <v>131</v>
      </c>
      <c r="H93" s="234">
        <v>2</v>
      </c>
      <c r="I93" s="235"/>
      <c r="J93" s="236">
        <f>ROUND(I93*H93,2)</f>
        <v>0</v>
      </c>
      <c r="K93" s="232" t="s">
        <v>118</v>
      </c>
      <c r="L93" s="237"/>
      <c r="M93" s="238" t="s">
        <v>19</v>
      </c>
      <c r="N93" s="239" t="s">
        <v>42</v>
      </c>
      <c r="O93" s="85"/>
      <c r="P93" s="207">
        <f>O93*H93</f>
        <v>0</v>
      </c>
      <c r="Q93" s="207">
        <v>0.0058199999999999997</v>
      </c>
      <c r="R93" s="207">
        <f>Q93*H93</f>
        <v>0.011639999999999999</v>
      </c>
      <c r="S93" s="207">
        <v>0</v>
      </c>
      <c r="T93" s="208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9" t="s">
        <v>132</v>
      </c>
      <c r="AT93" s="209" t="s">
        <v>128</v>
      </c>
      <c r="AU93" s="209" t="s">
        <v>78</v>
      </c>
      <c r="AY93" s="18" t="s">
        <v>111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8" t="s">
        <v>76</v>
      </c>
      <c r="BK93" s="210">
        <f>ROUND(I93*H93,2)</f>
        <v>0</v>
      </c>
      <c r="BL93" s="18" t="s">
        <v>112</v>
      </c>
      <c r="BM93" s="209" t="s">
        <v>133</v>
      </c>
    </row>
    <row r="94" s="2" customFormat="1">
      <c r="A94" s="39"/>
      <c r="B94" s="40"/>
      <c r="C94" s="41"/>
      <c r="D94" s="211" t="s">
        <v>120</v>
      </c>
      <c r="E94" s="41"/>
      <c r="F94" s="212" t="s">
        <v>130</v>
      </c>
      <c r="G94" s="41"/>
      <c r="H94" s="41"/>
      <c r="I94" s="213"/>
      <c r="J94" s="41"/>
      <c r="K94" s="41"/>
      <c r="L94" s="45"/>
      <c r="M94" s="214"/>
      <c r="N94" s="21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120</v>
      </c>
      <c r="AU94" s="18" t="s">
        <v>78</v>
      </c>
    </row>
    <row r="95" s="13" customFormat="1">
      <c r="A95" s="13"/>
      <c r="B95" s="219"/>
      <c r="C95" s="220"/>
      <c r="D95" s="211" t="s">
        <v>126</v>
      </c>
      <c r="E95" s="220"/>
      <c r="F95" s="222" t="s">
        <v>134</v>
      </c>
      <c r="G95" s="220"/>
      <c r="H95" s="223">
        <v>2</v>
      </c>
      <c r="I95" s="224"/>
      <c r="J95" s="220"/>
      <c r="K95" s="220"/>
      <c r="L95" s="225"/>
      <c r="M95" s="226"/>
      <c r="N95" s="227"/>
      <c r="O95" s="227"/>
      <c r="P95" s="227"/>
      <c r="Q95" s="227"/>
      <c r="R95" s="227"/>
      <c r="S95" s="227"/>
      <c r="T95" s="22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9" t="s">
        <v>126</v>
      </c>
      <c r="AU95" s="229" t="s">
        <v>78</v>
      </c>
      <c r="AV95" s="13" t="s">
        <v>78</v>
      </c>
      <c r="AW95" s="13" t="s">
        <v>4</v>
      </c>
      <c r="AX95" s="13" t="s">
        <v>76</v>
      </c>
      <c r="AY95" s="229" t="s">
        <v>111</v>
      </c>
    </row>
    <row r="96" s="2" customFormat="1" ht="24.15" customHeight="1">
      <c r="A96" s="39"/>
      <c r="B96" s="40"/>
      <c r="C96" s="230" t="s">
        <v>135</v>
      </c>
      <c r="D96" s="230" t="s">
        <v>128</v>
      </c>
      <c r="E96" s="231" t="s">
        <v>136</v>
      </c>
      <c r="F96" s="232" t="s">
        <v>137</v>
      </c>
      <c r="G96" s="233" t="s">
        <v>131</v>
      </c>
      <c r="H96" s="234">
        <v>2</v>
      </c>
      <c r="I96" s="235"/>
      <c r="J96" s="236">
        <f>ROUND(I96*H96,2)</f>
        <v>0</v>
      </c>
      <c r="K96" s="232" t="s">
        <v>118</v>
      </c>
      <c r="L96" s="237"/>
      <c r="M96" s="238" t="s">
        <v>19</v>
      </c>
      <c r="N96" s="239" t="s">
        <v>42</v>
      </c>
      <c r="O96" s="85"/>
      <c r="P96" s="207">
        <f>O96*H96</f>
        <v>0</v>
      </c>
      <c r="Q96" s="207">
        <v>0.00063000000000000003</v>
      </c>
      <c r="R96" s="207">
        <f>Q96*H96</f>
        <v>0.0012600000000000001</v>
      </c>
      <c r="S96" s="207">
        <v>0</v>
      </c>
      <c r="T96" s="208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9" t="s">
        <v>132</v>
      </c>
      <c r="AT96" s="209" t="s">
        <v>128</v>
      </c>
      <c r="AU96" s="209" t="s">
        <v>78</v>
      </c>
      <c r="AY96" s="18" t="s">
        <v>111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76</v>
      </c>
      <c r="BK96" s="210">
        <f>ROUND(I96*H96,2)</f>
        <v>0</v>
      </c>
      <c r="BL96" s="18" t="s">
        <v>112</v>
      </c>
      <c r="BM96" s="209" t="s">
        <v>138</v>
      </c>
    </row>
    <row r="97" s="2" customFormat="1">
      <c r="A97" s="39"/>
      <c r="B97" s="40"/>
      <c r="C97" s="41"/>
      <c r="D97" s="211" t="s">
        <v>120</v>
      </c>
      <c r="E97" s="41"/>
      <c r="F97" s="212" t="s">
        <v>137</v>
      </c>
      <c r="G97" s="41"/>
      <c r="H97" s="41"/>
      <c r="I97" s="213"/>
      <c r="J97" s="41"/>
      <c r="K97" s="41"/>
      <c r="L97" s="45"/>
      <c r="M97" s="214"/>
      <c r="N97" s="21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120</v>
      </c>
      <c r="AU97" s="18" t="s">
        <v>78</v>
      </c>
    </row>
    <row r="98" s="13" customFormat="1">
      <c r="A98" s="13"/>
      <c r="B98" s="219"/>
      <c r="C98" s="220"/>
      <c r="D98" s="211" t="s">
        <v>126</v>
      </c>
      <c r="E98" s="220"/>
      <c r="F98" s="222" t="s">
        <v>134</v>
      </c>
      <c r="G98" s="220"/>
      <c r="H98" s="223">
        <v>2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126</v>
      </c>
      <c r="AU98" s="229" t="s">
        <v>78</v>
      </c>
      <c r="AV98" s="13" t="s">
        <v>78</v>
      </c>
      <c r="AW98" s="13" t="s">
        <v>4</v>
      </c>
      <c r="AX98" s="13" t="s">
        <v>76</v>
      </c>
      <c r="AY98" s="229" t="s">
        <v>111</v>
      </c>
    </row>
    <row r="99" s="2" customFormat="1" ht="24.15" customHeight="1">
      <c r="A99" s="39"/>
      <c r="B99" s="40"/>
      <c r="C99" s="230" t="s">
        <v>112</v>
      </c>
      <c r="D99" s="230" t="s">
        <v>128</v>
      </c>
      <c r="E99" s="231" t="s">
        <v>139</v>
      </c>
      <c r="F99" s="232" t="s">
        <v>140</v>
      </c>
      <c r="G99" s="233" t="s">
        <v>131</v>
      </c>
      <c r="H99" s="234">
        <v>2</v>
      </c>
      <c r="I99" s="235"/>
      <c r="J99" s="236">
        <f>ROUND(I99*H99,2)</f>
        <v>0</v>
      </c>
      <c r="K99" s="232" t="s">
        <v>118</v>
      </c>
      <c r="L99" s="237"/>
      <c r="M99" s="238" t="s">
        <v>19</v>
      </c>
      <c r="N99" s="239" t="s">
        <v>42</v>
      </c>
      <c r="O99" s="85"/>
      <c r="P99" s="207">
        <f>O99*H99</f>
        <v>0</v>
      </c>
      <c r="Q99" s="207">
        <v>0.00173</v>
      </c>
      <c r="R99" s="207">
        <f>Q99*H99</f>
        <v>0.00346</v>
      </c>
      <c r="S99" s="207">
        <v>0</v>
      </c>
      <c r="T99" s="208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9" t="s">
        <v>132</v>
      </c>
      <c r="AT99" s="209" t="s">
        <v>128</v>
      </c>
      <c r="AU99" s="209" t="s">
        <v>78</v>
      </c>
      <c r="AY99" s="18" t="s">
        <v>111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8" t="s">
        <v>76</v>
      </c>
      <c r="BK99" s="210">
        <f>ROUND(I99*H99,2)</f>
        <v>0</v>
      </c>
      <c r="BL99" s="18" t="s">
        <v>112</v>
      </c>
      <c r="BM99" s="209" t="s">
        <v>141</v>
      </c>
    </row>
    <row r="100" s="2" customFormat="1">
      <c r="A100" s="39"/>
      <c r="B100" s="40"/>
      <c r="C100" s="41"/>
      <c r="D100" s="211" t="s">
        <v>120</v>
      </c>
      <c r="E100" s="41"/>
      <c r="F100" s="212" t="s">
        <v>140</v>
      </c>
      <c r="G100" s="41"/>
      <c r="H100" s="41"/>
      <c r="I100" s="213"/>
      <c r="J100" s="41"/>
      <c r="K100" s="41"/>
      <c r="L100" s="45"/>
      <c r="M100" s="214"/>
      <c r="N100" s="21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120</v>
      </c>
      <c r="AU100" s="18" t="s">
        <v>78</v>
      </c>
    </row>
    <row r="101" s="13" customFormat="1">
      <c r="A101" s="13"/>
      <c r="B101" s="219"/>
      <c r="C101" s="220"/>
      <c r="D101" s="211" t="s">
        <v>126</v>
      </c>
      <c r="E101" s="220"/>
      <c r="F101" s="222" t="s">
        <v>134</v>
      </c>
      <c r="G101" s="220"/>
      <c r="H101" s="223">
        <v>2</v>
      </c>
      <c r="I101" s="224"/>
      <c r="J101" s="220"/>
      <c r="K101" s="220"/>
      <c r="L101" s="225"/>
      <c r="M101" s="226"/>
      <c r="N101" s="227"/>
      <c r="O101" s="227"/>
      <c r="P101" s="227"/>
      <c r="Q101" s="227"/>
      <c r="R101" s="227"/>
      <c r="S101" s="227"/>
      <c r="T101" s="22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9" t="s">
        <v>126</v>
      </c>
      <c r="AU101" s="229" t="s">
        <v>78</v>
      </c>
      <c r="AV101" s="13" t="s">
        <v>78</v>
      </c>
      <c r="AW101" s="13" t="s">
        <v>4</v>
      </c>
      <c r="AX101" s="13" t="s">
        <v>76</v>
      </c>
      <c r="AY101" s="229" t="s">
        <v>111</v>
      </c>
    </row>
    <row r="102" s="2" customFormat="1" ht="16.5" customHeight="1">
      <c r="A102" s="39"/>
      <c r="B102" s="40"/>
      <c r="C102" s="198" t="s">
        <v>142</v>
      </c>
      <c r="D102" s="198" t="s">
        <v>114</v>
      </c>
      <c r="E102" s="199" t="s">
        <v>143</v>
      </c>
      <c r="F102" s="200" t="s">
        <v>144</v>
      </c>
      <c r="G102" s="201" t="s">
        <v>117</v>
      </c>
      <c r="H102" s="202">
        <v>129.12000000000001</v>
      </c>
      <c r="I102" s="203"/>
      <c r="J102" s="204">
        <f>ROUND(I102*H102,2)</f>
        <v>0</v>
      </c>
      <c r="K102" s="200" t="s">
        <v>118</v>
      </c>
      <c r="L102" s="45"/>
      <c r="M102" s="205" t="s">
        <v>19</v>
      </c>
      <c r="N102" s="206" t="s">
        <v>42</v>
      </c>
      <c r="O102" s="85"/>
      <c r="P102" s="207">
        <f>O102*H102</f>
        <v>0</v>
      </c>
      <c r="Q102" s="207">
        <v>0.00036999999999999999</v>
      </c>
      <c r="R102" s="207">
        <f>Q102*H102</f>
        <v>0.047774400000000002</v>
      </c>
      <c r="S102" s="207">
        <v>0.059999999999999998</v>
      </c>
      <c r="T102" s="208">
        <f>S102*H102</f>
        <v>7.7472000000000003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9" t="s">
        <v>112</v>
      </c>
      <c r="AT102" s="209" t="s">
        <v>114</v>
      </c>
      <c r="AU102" s="209" t="s">
        <v>78</v>
      </c>
      <c r="AY102" s="18" t="s">
        <v>111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8" t="s">
        <v>76</v>
      </c>
      <c r="BK102" s="210">
        <f>ROUND(I102*H102,2)</f>
        <v>0</v>
      </c>
      <c r="BL102" s="18" t="s">
        <v>112</v>
      </c>
      <c r="BM102" s="209" t="s">
        <v>145</v>
      </c>
    </row>
    <row r="103" s="2" customFormat="1">
      <c r="A103" s="39"/>
      <c r="B103" s="40"/>
      <c r="C103" s="41"/>
      <c r="D103" s="211" t="s">
        <v>120</v>
      </c>
      <c r="E103" s="41"/>
      <c r="F103" s="212" t="s">
        <v>146</v>
      </c>
      <c r="G103" s="41"/>
      <c r="H103" s="41"/>
      <c r="I103" s="213"/>
      <c r="J103" s="41"/>
      <c r="K103" s="41"/>
      <c r="L103" s="45"/>
      <c r="M103" s="214"/>
      <c r="N103" s="21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120</v>
      </c>
      <c r="AU103" s="18" t="s">
        <v>78</v>
      </c>
    </row>
    <row r="104" s="2" customFormat="1">
      <c r="A104" s="39"/>
      <c r="B104" s="40"/>
      <c r="C104" s="41"/>
      <c r="D104" s="216" t="s">
        <v>122</v>
      </c>
      <c r="E104" s="41"/>
      <c r="F104" s="217" t="s">
        <v>147</v>
      </c>
      <c r="G104" s="41"/>
      <c r="H104" s="41"/>
      <c r="I104" s="213"/>
      <c r="J104" s="41"/>
      <c r="K104" s="41"/>
      <c r="L104" s="45"/>
      <c r="M104" s="214"/>
      <c r="N104" s="215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122</v>
      </c>
      <c r="AU104" s="18" t="s">
        <v>78</v>
      </c>
    </row>
    <row r="105" s="2" customFormat="1">
      <c r="A105" s="39"/>
      <c r="B105" s="40"/>
      <c r="C105" s="41"/>
      <c r="D105" s="211" t="s">
        <v>124</v>
      </c>
      <c r="E105" s="41"/>
      <c r="F105" s="218" t="s">
        <v>148</v>
      </c>
      <c r="G105" s="41"/>
      <c r="H105" s="41"/>
      <c r="I105" s="213"/>
      <c r="J105" s="41"/>
      <c r="K105" s="41"/>
      <c r="L105" s="45"/>
      <c r="M105" s="214"/>
      <c r="N105" s="21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124</v>
      </c>
      <c r="AU105" s="18" t="s">
        <v>78</v>
      </c>
    </row>
    <row r="106" s="13" customFormat="1">
      <c r="A106" s="13"/>
      <c r="B106" s="219"/>
      <c r="C106" s="220"/>
      <c r="D106" s="211" t="s">
        <v>126</v>
      </c>
      <c r="E106" s="221" t="s">
        <v>19</v>
      </c>
      <c r="F106" s="222" t="s">
        <v>127</v>
      </c>
      <c r="G106" s="220"/>
      <c r="H106" s="223">
        <v>129.12000000000001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126</v>
      </c>
      <c r="AU106" s="229" t="s">
        <v>78</v>
      </c>
      <c r="AV106" s="13" t="s">
        <v>78</v>
      </c>
      <c r="AW106" s="13" t="s">
        <v>32</v>
      </c>
      <c r="AX106" s="13" t="s">
        <v>76</v>
      </c>
      <c r="AY106" s="229" t="s">
        <v>111</v>
      </c>
    </row>
    <row r="107" s="2" customFormat="1" ht="16.5" customHeight="1">
      <c r="A107" s="39"/>
      <c r="B107" s="40"/>
      <c r="C107" s="198" t="s">
        <v>149</v>
      </c>
      <c r="D107" s="198" t="s">
        <v>114</v>
      </c>
      <c r="E107" s="199" t="s">
        <v>150</v>
      </c>
      <c r="F107" s="200" t="s">
        <v>151</v>
      </c>
      <c r="G107" s="201" t="s">
        <v>152</v>
      </c>
      <c r="H107" s="202">
        <v>2048.9000000000001</v>
      </c>
      <c r="I107" s="203"/>
      <c r="J107" s="204">
        <f>ROUND(I107*H107,2)</f>
        <v>0</v>
      </c>
      <c r="K107" s="200" t="s">
        <v>118</v>
      </c>
      <c r="L107" s="45"/>
      <c r="M107" s="205" t="s">
        <v>19</v>
      </c>
      <c r="N107" s="206" t="s">
        <v>42</v>
      </c>
      <c r="O107" s="85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9" t="s">
        <v>112</v>
      </c>
      <c r="AT107" s="209" t="s">
        <v>114</v>
      </c>
      <c r="AU107" s="209" t="s">
        <v>78</v>
      </c>
      <c r="AY107" s="18" t="s">
        <v>111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8" t="s">
        <v>76</v>
      </c>
      <c r="BK107" s="210">
        <f>ROUND(I107*H107,2)</f>
        <v>0</v>
      </c>
      <c r="BL107" s="18" t="s">
        <v>112</v>
      </c>
      <c r="BM107" s="209" t="s">
        <v>153</v>
      </c>
    </row>
    <row r="108" s="2" customFormat="1">
      <c r="A108" s="39"/>
      <c r="B108" s="40"/>
      <c r="C108" s="41"/>
      <c r="D108" s="211" t="s">
        <v>120</v>
      </c>
      <c r="E108" s="41"/>
      <c r="F108" s="212" t="s">
        <v>154</v>
      </c>
      <c r="G108" s="41"/>
      <c r="H108" s="41"/>
      <c r="I108" s="213"/>
      <c r="J108" s="41"/>
      <c r="K108" s="41"/>
      <c r="L108" s="45"/>
      <c r="M108" s="214"/>
      <c r="N108" s="215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120</v>
      </c>
      <c r="AU108" s="18" t="s">
        <v>78</v>
      </c>
    </row>
    <row r="109" s="2" customFormat="1">
      <c r="A109" s="39"/>
      <c r="B109" s="40"/>
      <c r="C109" s="41"/>
      <c r="D109" s="216" t="s">
        <v>122</v>
      </c>
      <c r="E109" s="41"/>
      <c r="F109" s="217" t="s">
        <v>155</v>
      </c>
      <c r="G109" s="41"/>
      <c r="H109" s="41"/>
      <c r="I109" s="213"/>
      <c r="J109" s="41"/>
      <c r="K109" s="41"/>
      <c r="L109" s="45"/>
      <c r="M109" s="214"/>
      <c r="N109" s="21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122</v>
      </c>
      <c r="AU109" s="18" t="s">
        <v>78</v>
      </c>
    </row>
    <row r="110" s="2" customFormat="1">
      <c r="A110" s="39"/>
      <c r="B110" s="40"/>
      <c r="C110" s="41"/>
      <c r="D110" s="211" t="s">
        <v>124</v>
      </c>
      <c r="E110" s="41"/>
      <c r="F110" s="218" t="s">
        <v>156</v>
      </c>
      <c r="G110" s="41"/>
      <c r="H110" s="41"/>
      <c r="I110" s="213"/>
      <c r="J110" s="41"/>
      <c r="K110" s="41"/>
      <c r="L110" s="45"/>
      <c r="M110" s="214"/>
      <c r="N110" s="215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124</v>
      </c>
      <c r="AU110" s="18" t="s">
        <v>78</v>
      </c>
    </row>
    <row r="111" s="13" customFormat="1">
      <c r="A111" s="13"/>
      <c r="B111" s="219"/>
      <c r="C111" s="220"/>
      <c r="D111" s="211" t="s">
        <v>126</v>
      </c>
      <c r="E111" s="221" t="s">
        <v>19</v>
      </c>
      <c r="F111" s="222" t="s">
        <v>157</v>
      </c>
      <c r="G111" s="220"/>
      <c r="H111" s="223">
        <v>2048.9000000000001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126</v>
      </c>
      <c r="AU111" s="229" t="s">
        <v>78</v>
      </c>
      <c r="AV111" s="13" t="s">
        <v>78</v>
      </c>
      <c r="AW111" s="13" t="s">
        <v>32</v>
      </c>
      <c r="AX111" s="13" t="s">
        <v>76</v>
      </c>
      <c r="AY111" s="229" t="s">
        <v>111</v>
      </c>
    </row>
    <row r="112" s="2" customFormat="1" ht="16.5" customHeight="1">
      <c r="A112" s="39"/>
      <c r="B112" s="40"/>
      <c r="C112" s="198" t="s">
        <v>158</v>
      </c>
      <c r="D112" s="198" t="s">
        <v>114</v>
      </c>
      <c r="E112" s="199" t="s">
        <v>159</v>
      </c>
      <c r="F112" s="200" t="s">
        <v>160</v>
      </c>
      <c r="G112" s="201" t="s">
        <v>152</v>
      </c>
      <c r="H112" s="202">
        <v>300</v>
      </c>
      <c r="I112" s="203"/>
      <c r="J112" s="204">
        <f>ROUND(I112*H112,2)</f>
        <v>0</v>
      </c>
      <c r="K112" s="200" t="s">
        <v>118</v>
      </c>
      <c r="L112" s="45"/>
      <c r="M112" s="205" t="s">
        <v>19</v>
      </c>
      <c r="N112" s="206" t="s">
        <v>42</v>
      </c>
      <c r="O112" s="85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9" t="s">
        <v>112</v>
      </c>
      <c r="AT112" s="209" t="s">
        <v>114</v>
      </c>
      <c r="AU112" s="209" t="s">
        <v>78</v>
      </c>
      <c r="AY112" s="18" t="s">
        <v>111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8" t="s">
        <v>76</v>
      </c>
      <c r="BK112" s="210">
        <f>ROUND(I112*H112,2)</f>
        <v>0</v>
      </c>
      <c r="BL112" s="18" t="s">
        <v>112</v>
      </c>
      <c r="BM112" s="209" t="s">
        <v>161</v>
      </c>
    </row>
    <row r="113" s="2" customFormat="1">
      <c r="A113" s="39"/>
      <c r="B113" s="40"/>
      <c r="C113" s="41"/>
      <c r="D113" s="211" t="s">
        <v>120</v>
      </c>
      <c r="E113" s="41"/>
      <c r="F113" s="212" t="s">
        <v>162</v>
      </c>
      <c r="G113" s="41"/>
      <c r="H113" s="41"/>
      <c r="I113" s="213"/>
      <c r="J113" s="41"/>
      <c r="K113" s="41"/>
      <c r="L113" s="45"/>
      <c r="M113" s="214"/>
      <c r="N113" s="21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120</v>
      </c>
      <c r="AU113" s="18" t="s">
        <v>78</v>
      </c>
    </row>
    <row r="114" s="2" customFormat="1">
      <c r="A114" s="39"/>
      <c r="B114" s="40"/>
      <c r="C114" s="41"/>
      <c r="D114" s="216" t="s">
        <v>122</v>
      </c>
      <c r="E114" s="41"/>
      <c r="F114" s="217" t="s">
        <v>163</v>
      </c>
      <c r="G114" s="41"/>
      <c r="H114" s="41"/>
      <c r="I114" s="213"/>
      <c r="J114" s="41"/>
      <c r="K114" s="41"/>
      <c r="L114" s="45"/>
      <c r="M114" s="214"/>
      <c r="N114" s="21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122</v>
      </c>
      <c r="AU114" s="18" t="s">
        <v>78</v>
      </c>
    </row>
    <row r="115" s="2" customFormat="1">
      <c r="A115" s="39"/>
      <c r="B115" s="40"/>
      <c r="C115" s="41"/>
      <c r="D115" s="211" t="s">
        <v>124</v>
      </c>
      <c r="E115" s="41"/>
      <c r="F115" s="218" t="s">
        <v>164</v>
      </c>
      <c r="G115" s="41"/>
      <c r="H115" s="41"/>
      <c r="I115" s="213"/>
      <c r="J115" s="41"/>
      <c r="K115" s="41"/>
      <c r="L115" s="45"/>
      <c r="M115" s="214"/>
      <c r="N115" s="21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124</v>
      </c>
      <c r="AU115" s="18" t="s">
        <v>78</v>
      </c>
    </row>
    <row r="116" s="2" customFormat="1" ht="16.5" customHeight="1">
      <c r="A116" s="39"/>
      <c r="B116" s="40"/>
      <c r="C116" s="198" t="s">
        <v>132</v>
      </c>
      <c r="D116" s="198" t="s">
        <v>114</v>
      </c>
      <c r="E116" s="199" t="s">
        <v>165</v>
      </c>
      <c r="F116" s="200" t="s">
        <v>166</v>
      </c>
      <c r="G116" s="201" t="s">
        <v>152</v>
      </c>
      <c r="H116" s="202">
        <v>2048.9000000000001</v>
      </c>
      <c r="I116" s="203"/>
      <c r="J116" s="204">
        <f>ROUND(I116*H116,2)</f>
        <v>0</v>
      </c>
      <c r="K116" s="200" t="s">
        <v>118</v>
      </c>
      <c r="L116" s="45"/>
      <c r="M116" s="205" t="s">
        <v>19</v>
      </c>
      <c r="N116" s="206" t="s">
        <v>42</v>
      </c>
      <c r="O116" s="85"/>
      <c r="P116" s="207">
        <f>O116*H116</f>
        <v>0</v>
      </c>
      <c r="Q116" s="207">
        <v>0</v>
      </c>
      <c r="R116" s="207">
        <f>Q116*H116</f>
        <v>0</v>
      </c>
      <c r="S116" s="207">
        <v>0.001</v>
      </c>
      <c r="T116" s="208">
        <f>S116*H116</f>
        <v>2.0489000000000002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9" t="s">
        <v>112</v>
      </c>
      <c r="AT116" s="209" t="s">
        <v>114</v>
      </c>
      <c r="AU116" s="209" t="s">
        <v>78</v>
      </c>
      <c r="AY116" s="18" t="s">
        <v>111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8" t="s">
        <v>76</v>
      </c>
      <c r="BK116" s="210">
        <f>ROUND(I116*H116,2)</f>
        <v>0</v>
      </c>
      <c r="BL116" s="18" t="s">
        <v>112</v>
      </c>
      <c r="BM116" s="209" t="s">
        <v>167</v>
      </c>
    </row>
    <row r="117" s="2" customFormat="1">
      <c r="A117" s="39"/>
      <c r="B117" s="40"/>
      <c r="C117" s="41"/>
      <c r="D117" s="211" t="s">
        <v>120</v>
      </c>
      <c r="E117" s="41"/>
      <c r="F117" s="212" t="s">
        <v>168</v>
      </c>
      <c r="G117" s="41"/>
      <c r="H117" s="41"/>
      <c r="I117" s="213"/>
      <c r="J117" s="41"/>
      <c r="K117" s="41"/>
      <c r="L117" s="45"/>
      <c r="M117" s="214"/>
      <c r="N117" s="215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120</v>
      </c>
      <c r="AU117" s="18" t="s">
        <v>78</v>
      </c>
    </row>
    <row r="118" s="2" customFormat="1">
      <c r="A118" s="39"/>
      <c r="B118" s="40"/>
      <c r="C118" s="41"/>
      <c r="D118" s="216" t="s">
        <v>122</v>
      </c>
      <c r="E118" s="41"/>
      <c r="F118" s="217" t="s">
        <v>169</v>
      </c>
      <c r="G118" s="41"/>
      <c r="H118" s="41"/>
      <c r="I118" s="213"/>
      <c r="J118" s="41"/>
      <c r="K118" s="41"/>
      <c r="L118" s="45"/>
      <c r="M118" s="214"/>
      <c r="N118" s="215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122</v>
      </c>
      <c r="AU118" s="18" t="s">
        <v>78</v>
      </c>
    </row>
    <row r="119" s="2" customFormat="1">
      <c r="A119" s="39"/>
      <c r="B119" s="40"/>
      <c r="C119" s="41"/>
      <c r="D119" s="211" t="s">
        <v>124</v>
      </c>
      <c r="E119" s="41"/>
      <c r="F119" s="218" t="s">
        <v>170</v>
      </c>
      <c r="G119" s="41"/>
      <c r="H119" s="41"/>
      <c r="I119" s="213"/>
      <c r="J119" s="41"/>
      <c r="K119" s="41"/>
      <c r="L119" s="45"/>
      <c r="M119" s="214"/>
      <c r="N119" s="215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124</v>
      </c>
      <c r="AU119" s="18" t="s">
        <v>78</v>
      </c>
    </row>
    <row r="120" s="13" customFormat="1">
      <c r="A120" s="13"/>
      <c r="B120" s="219"/>
      <c r="C120" s="220"/>
      <c r="D120" s="211" t="s">
        <v>126</v>
      </c>
      <c r="E120" s="221" t="s">
        <v>19</v>
      </c>
      <c r="F120" s="222" t="s">
        <v>157</v>
      </c>
      <c r="G120" s="220"/>
      <c r="H120" s="223">
        <v>2048.9000000000001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126</v>
      </c>
      <c r="AU120" s="229" t="s">
        <v>78</v>
      </c>
      <c r="AV120" s="13" t="s">
        <v>78</v>
      </c>
      <c r="AW120" s="13" t="s">
        <v>32</v>
      </c>
      <c r="AX120" s="13" t="s">
        <v>76</v>
      </c>
      <c r="AY120" s="229" t="s">
        <v>111</v>
      </c>
    </row>
    <row r="121" s="12" customFormat="1" ht="22.8" customHeight="1">
      <c r="A121" s="12"/>
      <c r="B121" s="182"/>
      <c r="C121" s="183"/>
      <c r="D121" s="184" t="s">
        <v>70</v>
      </c>
      <c r="E121" s="196" t="s">
        <v>149</v>
      </c>
      <c r="F121" s="196" t="s">
        <v>171</v>
      </c>
      <c r="G121" s="183"/>
      <c r="H121" s="183"/>
      <c r="I121" s="186"/>
      <c r="J121" s="197">
        <f>BK121</f>
        <v>0</v>
      </c>
      <c r="K121" s="183"/>
      <c r="L121" s="188"/>
      <c r="M121" s="189"/>
      <c r="N121" s="190"/>
      <c r="O121" s="190"/>
      <c r="P121" s="191">
        <f>SUM(P122:P124)</f>
        <v>0</v>
      </c>
      <c r="Q121" s="190"/>
      <c r="R121" s="191">
        <f>SUM(R122:R124)</f>
        <v>70.020600000000002</v>
      </c>
      <c r="S121" s="190"/>
      <c r="T121" s="192">
        <f>SUM(T122:T124)</f>
        <v>83.189999999999998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3" t="s">
        <v>76</v>
      </c>
      <c r="AT121" s="194" t="s">
        <v>70</v>
      </c>
      <c r="AU121" s="194" t="s">
        <v>76</v>
      </c>
      <c r="AY121" s="193" t="s">
        <v>111</v>
      </c>
      <c r="BK121" s="195">
        <f>SUM(BK122:BK124)</f>
        <v>0</v>
      </c>
    </row>
    <row r="122" s="2" customFormat="1" ht="21.75" customHeight="1">
      <c r="A122" s="39"/>
      <c r="B122" s="40"/>
      <c r="C122" s="198" t="s">
        <v>172</v>
      </c>
      <c r="D122" s="198" t="s">
        <v>114</v>
      </c>
      <c r="E122" s="199" t="s">
        <v>173</v>
      </c>
      <c r="F122" s="200" t="s">
        <v>174</v>
      </c>
      <c r="G122" s="201" t="s">
        <v>117</v>
      </c>
      <c r="H122" s="202">
        <v>1410</v>
      </c>
      <c r="I122" s="203"/>
      <c r="J122" s="204">
        <f>ROUND(I122*H122,2)</f>
        <v>0</v>
      </c>
      <c r="K122" s="200" t="s">
        <v>118</v>
      </c>
      <c r="L122" s="45"/>
      <c r="M122" s="205" t="s">
        <v>19</v>
      </c>
      <c r="N122" s="206" t="s">
        <v>42</v>
      </c>
      <c r="O122" s="85"/>
      <c r="P122" s="207">
        <f>O122*H122</f>
        <v>0</v>
      </c>
      <c r="Q122" s="207">
        <v>0.049660000000000003</v>
      </c>
      <c r="R122" s="207">
        <f>Q122*H122</f>
        <v>70.020600000000002</v>
      </c>
      <c r="S122" s="207">
        <v>0.058999999999999997</v>
      </c>
      <c r="T122" s="208">
        <f>S122*H122</f>
        <v>83.189999999999998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9" t="s">
        <v>112</v>
      </c>
      <c r="AT122" s="209" t="s">
        <v>114</v>
      </c>
      <c r="AU122" s="209" t="s">
        <v>78</v>
      </c>
      <c r="AY122" s="18" t="s">
        <v>111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8" t="s">
        <v>76</v>
      </c>
      <c r="BK122" s="210">
        <f>ROUND(I122*H122,2)</f>
        <v>0</v>
      </c>
      <c r="BL122" s="18" t="s">
        <v>112</v>
      </c>
      <c r="BM122" s="209" t="s">
        <v>175</v>
      </c>
    </row>
    <row r="123" s="2" customFormat="1">
      <c r="A123" s="39"/>
      <c r="B123" s="40"/>
      <c r="C123" s="41"/>
      <c r="D123" s="211" t="s">
        <v>120</v>
      </c>
      <c r="E123" s="41"/>
      <c r="F123" s="212" t="s">
        <v>176</v>
      </c>
      <c r="G123" s="41"/>
      <c r="H123" s="41"/>
      <c r="I123" s="213"/>
      <c r="J123" s="41"/>
      <c r="K123" s="41"/>
      <c r="L123" s="45"/>
      <c r="M123" s="214"/>
      <c r="N123" s="215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120</v>
      </c>
      <c r="AU123" s="18" t="s">
        <v>78</v>
      </c>
    </row>
    <row r="124" s="2" customFormat="1">
      <c r="A124" s="39"/>
      <c r="B124" s="40"/>
      <c r="C124" s="41"/>
      <c r="D124" s="216" t="s">
        <v>122</v>
      </c>
      <c r="E124" s="41"/>
      <c r="F124" s="217" t="s">
        <v>177</v>
      </c>
      <c r="G124" s="41"/>
      <c r="H124" s="41"/>
      <c r="I124" s="213"/>
      <c r="J124" s="41"/>
      <c r="K124" s="41"/>
      <c r="L124" s="45"/>
      <c r="M124" s="214"/>
      <c r="N124" s="215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122</v>
      </c>
      <c r="AU124" s="18" t="s">
        <v>78</v>
      </c>
    </row>
    <row r="125" s="12" customFormat="1" ht="22.8" customHeight="1">
      <c r="A125" s="12"/>
      <c r="B125" s="182"/>
      <c r="C125" s="183"/>
      <c r="D125" s="184" t="s">
        <v>70</v>
      </c>
      <c r="E125" s="196" t="s">
        <v>178</v>
      </c>
      <c r="F125" s="196" t="s">
        <v>179</v>
      </c>
      <c r="G125" s="183"/>
      <c r="H125" s="183"/>
      <c r="I125" s="186"/>
      <c r="J125" s="197">
        <f>BK125</f>
        <v>0</v>
      </c>
      <c r="K125" s="183"/>
      <c r="L125" s="188"/>
      <c r="M125" s="189"/>
      <c r="N125" s="190"/>
      <c r="O125" s="190"/>
      <c r="P125" s="191">
        <f>SUM(P126:P207)</f>
        <v>0</v>
      </c>
      <c r="Q125" s="190"/>
      <c r="R125" s="191">
        <f>SUM(R126:R207)</f>
        <v>0.57579044000000001</v>
      </c>
      <c r="S125" s="190"/>
      <c r="T125" s="192">
        <f>SUM(T126:T207)</f>
        <v>3.5954800000000002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3" t="s">
        <v>76</v>
      </c>
      <c r="AT125" s="194" t="s">
        <v>70</v>
      </c>
      <c r="AU125" s="194" t="s">
        <v>76</v>
      </c>
      <c r="AY125" s="193" t="s">
        <v>111</v>
      </c>
      <c r="BK125" s="195">
        <f>SUM(BK126:BK207)</f>
        <v>0</v>
      </c>
    </row>
    <row r="126" s="2" customFormat="1" ht="21.75" customHeight="1">
      <c r="A126" s="39"/>
      <c r="B126" s="40"/>
      <c r="C126" s="198" t="s">
        <v>180</v>
      </c>
      <c r="D126" s="198" t="s">
        <v>114</v>
      </c>
      <c r="E126" s="199" t="s">
        <v>181</v>
      </c>
      <c r="F126" s="200" t="s">
        <v>182</v>
      </c>
      <c r="G126" s="201" t="s">
        <v>117</v>
      </c>
      <c r="H126" s="202">
        <v>90</v>
      </c>
      <c r="I126" s="203"/>
      <c r="J126" s="204">
        <f>ROUND(I126*H126,2)</f>
        <v>0</v>
      </c>
      <c r="K126" s="200" t="s">
        <v>118</v>
      </c>
      <c r="L126" s="45"/>
      <c r="M126" s="205" t="s">
        <v>19</v>
      </c>
      <c r="N126" s="206" t="s">
        <v>42</v>
      </c>
      <c r="O126" s="85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9" t="s">
        <v>112</v>
      </c>
      <c r="AT126" s="209" t="s">
        <v>114</v>
      </c>
      <c r="AU126" s="209" t="s">
        <v>78</v>
      </c>
      <c r="AY126" s="18" t="s">
        <v>111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8" t="s">
        <v>76</v>
      </c>
      <c r="BK126" s="210">
        <f>ROUND(I126*H126,2)</f>
        <v>0</v>
      </c>
      <c r="BL126" s="18" t="s">
        <v>112</v>
      </c>
      <c r="BM126" s="209" t="s">
        <v>183</v>
      </c>
    </row>
    <row r="127" s="2" customFormat="1">
      <c r="A127" s="39"/>
      <c r="B127" s="40"/>
      <c r="C127" s="41"/>
      <c r="D127" s="211" t="s">
        <v>120</v>
      </c>
      <c r="E127" s="41"/>
      <c r="F127" s="212" t="s">
        <v>184</v>
      </c>
      <c r="G127" s="41"/>
      <c r="H127" s="41"/>
      <c r="I127" s="213"/>
      <c r="J127" s="41"/>
      <c r="K127" s="41"/>
      <c r="L127" s="45"/>
      <c r="M127" s="214"/>
      <c r="N127" s="215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120</v>
      </c>
      <c r="AU127" s="18" t="s">
        <v>78</v>
      </c>
    </row>
    <row r="128" s="2" customFormat="1">
      <c r="A128" s="39"/>
      <c r="B128" s="40"/>
      <c r="C128" s="41"/>
      <c r="D128" s="216" t="s">
        <v>122</v>
      </c>
      <c r="E128" s="41"/>
      <c r="F128" s="217" t="s">
        <v>185</v>
      </c>
      <c r="G128" s="41"/>
      <c r="H128" s="41"/>
      <c r="I128" s="213"/>
      <c r="J128" s="41"/>
      <c r="K128" s="41"/>
      <c r="L128" s="45"/>
      <c r="M128" s="214"/>
      <c r="N128" s="21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122</v>
      </c>
      <c r="AU128" s="18" t="s">
        <v>78</v>
      </c>
    </row>
    <row r="129" s="2" customFormat="1">
      <c r="A129" s="39"/>
      <c r="B129" s="40"/>
      <c r="C129" s="41"/>
      <c r="D129" s="211" t="s">
        <v>124</v>
      </c>
      <c r="E129" s="41"/>
      <c r="F129" s="218" t="s">
        <v>186</v>
      </c>
      <c r="G129" s="41"/>
      <c r="H129" s="41"/>
      <c r="I129" s="213"/>
      <c r="J129" s="41"/>
      <c r="K129" s="41"/>
      <c r="L129" s="45"/>
      <c r="M129" s="214"/>
      <c r="N129" s="215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124</v>
      </c>
      <c r="AU129" s="18" t="s">
        <v>78</v>
      </c>
    </row>
    <row r="130" s="2" customFormat="1" ht="24.15" customHeight="1">
      <c r="A130" s="39"/>
      <c r="B130" s="40"/>
      <c r="C130" s="198" t="s">
        <v>187</v>
      </c>
      <c r="D130" s="198" t="s">
        <v>114</v>
      </c>
      <c r="E130" s="199" t="s">
        <v>188</v>
      </c>
      <c r="F130" s="200" t="s">
        <v>189</v>
      </c>
      <c r="G130" s="201" t="s">
        <v>117</v>
      </c>
      <c r="H130" s="202">
        <v>90</v>
      </c>
      <c r="I130" s="203"/>
      <c r="J130" s="204">
        <f>ROUND(I130*H130,2)</f>
        <v>0</v>
      </c>
      <c r="K130" s="200" t="s">
        <v>118</v>
      </c>
      <c r="L130" s="45"/>
      <c r="M130" s="205" t="s">
        <v>19</v>
      </c>
      <c r="N130" s="206" t="s">
        <v>42</v>
      </c>
      <c r="O130" s="85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9" t="s">
        <v>112</v>
      </c>
      <c r="AT130" s="209" t="s">
        <v>114</v>
      </c>
      <c r="AU130" s="209" t="s">
        <v>78</v>
      </c>
      <c r="AY130" s="18" t="s">
        <v>111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8" t="s">
        <v>76</v>
      </c>
      <c r="BK130" s="210">
        <f>ROUND(I130*H130,2)</f>
        <v>0</v>
      </c>
      <c r="BL130" s="18" t="s">
        <v>112</v>
      </c>
      <c r="BM130" s="209" t="s">
        <v>190</v>
      </c>
    </row>
    <row r="131" s="2" customFormat="1">
      <c r="A131" s="39"/>
      <c r="B131" s="40"/>
      <c r="C131" s="41"/>
      <c r="D131" s="211" t="s">
        <v>120</v>
      </c>
      <c r="E131" s="41"/>
      <c r="F131" s="212" t="s">
        <v>191</v>
      </c>
      <c r="G131" s="41"/>
      <c r="H131" s="41"/>
      <c r="I131" s="213"/>
      <c r="J131" s="41"/>
      <c r="K131" s="41"/>
      <c r="L131" s="45"/>
      <c r="M131" s="214"/>
      <c r="N131" s="215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120</v>
      </c>
      <c r="AU131" s="18" t="s">
        <v>78</v>
      </c>
    </row>
    <row r="132" s="2" customFormat="1">
      <c r="A132" s="39"/>
      <c r="B132" s="40"/>
      <c r="C132" s="41"/>
      <c r="D132" s="216" t="s">
        <v>122</v>
      </c>
      <c r="E132" s="41"/>
      <c r="F132" s="217" t="s">
        <v>192</v>
      </c>
      <c r="G132" s="41"/>
      <c r="H132" s="41"/>
      <c r="I132" s="213"/>
      <c r="J132" s="41"/>
      <c r="K132" s="41"/>
      <c r="L132" s="45"/>
      <c r="M132" s="214"/>
      <c r="N132" s="21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122</v>
      </c>
      <c r="AU132" s="18" t="s">
        <v>78</v>
      </c>
    </row>
    <row r="133" s="2" customFormat="1">
      <c r="A133" s="39"/>
      <c r="B133" s="40"/>
      <c r="C133" s="41"/>
      <c r="D133" s="211" t="s">
        <v>124</v>
      </c>
      <c r="E133" s="41"/>
      <c r="F133" s="218" t="s">
        <v>193</v>
      </c>
      <c r="G133" s="41"/>
      <c r="H133" s="41"/>
      <c r="I133" s="213"/>
      <c r="J133" s="41"/>
      <c r="K133" s="41"/>
      <c r="L133" s="45"/>
      <c r="M133" s="214"/>
      <c r="N133" s="21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124</v>
      </c>
      <c r="AU133" s="18" t="s">
        <v>78</v>
      </c>
    </row>
    <row r="134" s="2" customFormat="1" ht="16.5" customHeight="1">
      <c r="A134" s="39"/>
      <c r="B134" s="40"/>
      <c r="C134" s="198" t="s">
        <v>8</v>
      </c>
      <c r="D134" s="198" t="s">
        <v>114</v>
      </c>
      <c r="E134" s="199" t="s">
        <v>194</v>
      </c>
      <c r="F134" s="200" t="s">
        <v>195</v>
      </c>
      <c r="G134" s="201" t="s">
        <v>196</v>
      </c>
      <c r="H134" s="202">
        <v>246</v>
      </c>
      <c r="I134" s="203"/>
      <c r="J134" s="204">
        <f>ROUND(I134*H134,2)</f>
        <v>0</v>
      </c>
      <c r="K134" s="200" t="s">
        <v>118</v>
      </c>
      <c r="L134" s="45"/>
      <c r="M134" s="205" t="s">
        <v>19</v>
      </c>
      <c r="N134" s="206" t="s">
        <v>42</v>
      </c>
      <c r="O134" s="85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9" t="s">
        <v>112</v>
      </c>
      <c r="AT134" s="209" t="s">
        <v>114</v>
      </c>
      <c r="AU134" s="209" t="s">
        <v>78</v>
      </c>
      <c r="AY134" s="18" t="s">
        <v>111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8" t="s">
        <v>76</v>
      </c>
      <c r="BK134" s="210">
        <f>ROUND(I134*H134,2)</f>
        <v>0</v>
      </c>
      <c r="BL134" s="18" t="s">
        <v>112</v>
      </c>
      <c r="BM134" s="209" t="s">
        <v>197</v>
      </c>
    </row>
    <row r="135" s="2" customFormat="1">
      <c r="A135" s="39"/>
      <c r="B135" s="40"/>
      <c r="C135" s="41"/>
      <c r="D135" s="211" t="s">
        <v>120</v>
      </c>
      <c r="E135" s="41"/>
      <c r="F135" s="212" t="s">
        <v>198</v>
      </c>
      <c r="G135" s="41"/>
      <c r="H135" s="41"/>
      <c r="I135" s="213"/>
      <c r="J135" s="41"/>
      <c r="K135" s="41"/>
      <c r="L135" s="45"/>
      <c r="M135" s="214"/>
      <c r="N135" s="215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120</v>
      </c>
      <c r="AU135" s="18" t="s">
        <v>78</v>
      </c>
    </row>
    <row r="136" s="2" customFormat="1">
      <c r="A136" s="39"/>
      <c r="B136" s="40"/>
      <c r="C136" s="41"/>
      <c r="D136" s="216" t="s">
        <v>122</v>
      </c>
      <c r="E136" s="41"/>
      <c r="F136" s="217" t="s">
        <v>199</v>
      </c>
      <c r="G136" s="41"/>
      <c r="H136" s="41"/>
      <c r="I136" s="213"/>
      <c r="J136" s="41"/>
      <c r="K136" s="41"/>
      <c r="L136" s="45"/>
      <c r="M136" s="214"/>
      <c r="N136" s="215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122</v>
      </c>
      <c r="AU136" s="18" t="s">
        <v>78</v>
      </c>
    </row>
    <row r="137" s="2" customFormat="1">
      <c r="A137" s="39"/>
      <c r="B137" s="40"/>
      <c r="C137" s="41"/>
      <c r="D137" s="211" t="s">
        <v>124</v>
      </c>
      <c r="E137" s="41"/>
      <c r="F137" s="218" t="s">
        <v>200</v>
      </c>
      <c r="G137" s="41"/>
      <c r="H137" s="41"/>
      <c r="I137" s="213"/>
      <c r="J137" s="41"/>
      <c r="K137" s="41"/>
      <c r="L137" s="45"/>
      <c r="M137" s="214"/>
      <c r="N137" s="21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124</v>
      </c>
      <c r="AU137" s="18" t="s">
        <v>78</v>
      </c>
    </row>
    <row r="138" s="2" customFormat="1" ht="24.15" customHeight="1">
      <c r="A138" s="39"/>
      <c r="B138" s="40"/>
      <c r="C138" s="198" t="s">
        <v>201</v>
      </c>
      <c r="D138" s="198" t="s">
        <v>114</v>
      </c>
      <c r="E138" s="199" t="s">
        <v>202</v>
      </c>
      <c r="F138" s="200" t="s">
        <v>203</v>
      </c>
      <c r="G138" s="201" t="s">
        <v>196</v>
      </c>
      <c r="H138" s="202">
        <v>12103.200000000001</v>
      </c>
      <c r="I138" s="203"/>
      <c r="J138" s="204">
        <f>ROUND(I138*H138,2)</f>
        <v>0</v>
      </c>
      <c r="K138" s="200" t="s">
        <v>118</v>
      </c>
      <c r="L138" s="45"/>
      <c r="M138" s="205" t="s">
        <v>19</v>
      </c>
      <c r="N138" s="206" t="s">
        <v>42</v>
      </c>
      <c r="O138" s="85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9" t="s">
        <v>112</v>
      </c>
      <c r="AT138" s="209" t="s">
        <v>114</v>
      </c>
      <c r="AU138" s="209" t="s">
        <v>78</v>
      </c>
      <c r="AY138" s="18" t="s">
        <v>111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8" t="s">
        <v>76</v>
      </c>
      <c r="BK138" s="210">
        <f>ROUND(I138*H138,2)</f>
        <v>0</v>
      </c>
      <c r="BL138" s="18" t="s">
        <v>112</v>
      </c>
      <c r="BM138" s="209" t="s">
        <v>204</v>
      </c>
    </row>
    <row r="139" s="2" customFormat="1">
      <c r="A139" s="39"/>
      <c r="B139" s="40"/>
      <c r="C139" s="41"/>
      <c r="D139" s="211" t="s">
        <v>120</v>
      </c>
      <c r="E139" s="41"/>
      <c r="F139" s="212" t="s">
        <v>205</v>
      </c>
      <c r="G139" s="41"/>
      <c r="H139" s="41"/>
      <c r="I139" s="213"/>
      <c r="J139" s="41"/>
      <c r="K139" s="41"/>
      <c r="L139" s="45"/>
      <c r="M139" s="214"/>
      <c r="N139" s="215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120</v>
      </c>
      <c r="AU139" s="18" t="s">
        <v>78</v>
      </c>
    </row>
    <row r="140" s="2" customFormat="1">
      <c r="A140" s="39"/>
      <c r="B140" s="40"/>
      <c r="C140" s="41"/>
      <c r="D140" s="216" t="s">
        <v>122</v>
      </c>
      <c r="E140" s="41"/>
      <c r="F140" s="217" t="s">
        <v>206</v>
      </c>
      <c r="G140" s="41"/>
      <c r="H140" s="41"/>
      <c r="I140" s="213"/>
      <c r="J140" s="41"/>
      <c r="K140" s="41"/>
      <c r="L140" s="45"/>
      <c r="M140" s="214"/>
      <c r="N140" s="21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122</v>
      </c>
      <c r="AU140" s="18" t="s">
        <v>78</v>
      </c>
    </row>
    <row r="141" s="2" customFormat="1">
      <c r="A141" s="39"/>
      <c r="B141" s="40"/>
      <c r="C141" s="41"/>
      <c r="D141" s="211" t="s">
        <v>124</v>
      </c>
      <c r="E141" s="41"/>
      <c r="F141" s="218" t="s">
        <v>207</v>
      </c>
      <c r="G141" s="41"/>
      <c r="H141" s="41"/>
      <c r="I141" s="213"/>
      <c r="J141" s="41"/>
      <c r="K141" s="41"/>
      <c r="L141" s="45"/>
      <c r="M141" s="214"/>
      <c r="N141" s="215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124</v>
      </c>
      <c r="AU141" s="18" t="s">
        <v>78</v>
      </c>
    </row>
    <row r="142" s="13" customFormat="1">
      <c r="A142" s="13"/>
      <c r="B142" s="219"/>
      <c r="C142" s="220"/>
      <c r="D142" s="211" t="s">
        <v>126</v>
      </c>
      <c r="E142" s="221" t="s">
        <v>19</v>
      </c>
      <c r="F142" s="222" t="s">
        <v>208</v>
      </c>
      <c r="G142" s="220"/>
      <c r="H142" s="223">
        <v>12103.200000000001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126</v>
      </c>
      <c r="AU142" s="229" t="s">
        <v>78</v>
      </c>
      <c r="AV142" s="13" t="s">
        <v>78</v>
      </c>
      <c r="AW142" s="13" t="s">
        <v>32</v>
      </c>
      <c r="AX142" s="13" t="s">
        <v>76</v>
      </c>
      <c r="AY142" s="229" t="s">
        <v>111</v>
      </c>
    </row>
    <row r="143" s="2" customFormat="1" ht="21.75" customHeight="1">
      <c r="A143" s="39"/>
      <c r="B143" s="40"/>
      <c r="C143" s="198" t="s">
        <v>209</v>
      </c>
      <c r="D143" s="198" t="s">
        <v>114</v>
      </c>
      <c r="E143" s="199" t="s">
        <v>210</v>
      </c>
      <c r="F143" s="200" t="s">
        <v>211</v>
      </c>
      <c r="G143" s="201" t="s">
        <v>196</v>
      </c>
      <c r="H143" s="202">
        <v>246</v>
      </c>
      <c r="I143" s="203"/>
      <c r="J143" s="204">
        <f>ROUND(I143*H143,2)</f>
        <v>0</v>
      </c>
      <c r="K143" s="200" t="s">
        <v>118</v>
      </c>
      <c r="L143" s="45"/>
      <c r="M143" s="205" t="s">
        <v>19</v>
      </c>
      <c r="N143" s="206" t="s">
        <v>42</v>
      </c>
      <c r="O143" s="85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9" t="s">
        <v>112</v>
      </c>
      <c r="AT143" s="209" t="s">
        <v>114</v>
      </c>
      <c r="AU143" s="209" t="s">
        <v>78</v>
      </c>
      <c r="AY143" s="18" t="s">
        <v>111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8" t="s">
        <v>76</v>
      </c>
      <c r="BK143" s="210">
        <f>ROUND(I143*H143,2)</f>
        <v>0</v>
      </c>
      <c r="BL143" s="18" t="s">
        <v>112</v>
      </c>
      <c r="BM143" s="209" t="s">
        <v>212</v>
      </c>
    </row>
    <row r="144" s="2" customFormat="1">
      <c r="A144" s="39"/>
      <c r="B144" s="40"/>
      <c r="C144" s="41"/>
      <c r="D144" s="211" t="s">
        <v>120</v>
      </c>
      <c r="E144" s="41"/>
      <c r="F144" s="212" t="s">
        <v>213</v>
      </c>
      <c r="G144" s="41"/>
      <c r="H144" s="41"/>
      <c r="I144" s="213"/>
      <c r="J144" s="41"/>
      <c r="K144" s="41"/>
      <c r="L144" s="45"/>
      <c r="M144" s="214"/>
      <c r="N144" s="215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120</v>
      </c>
      <c r="AU144" s="18" t="s">
        <v>78</v>
      </c>
    </row>
    <row r="145" s="2" customFormat="1">
      <c r="A145" s="39"/>
      <c r="B145" s="40"/>
      <c r="C145" s="41"/>
      <c r="D145" s="216" t="s">
        <v>122</v>
      </c>
      <c r="E145" s="41"/>
      <c r="F145" s="217" t="s">
        <v>214</v>
      </c>
      <c r="G145" s="41"/>
      <c r="H145" s="41"/>
      <c r="I145" s="213"/>
      <c r="J145" s="41"/>
      <c r="K145" s="41"/>
      <c r="L145" s="45"/>
      <c r="M145" s="214"/>
      <c r="N145" s="215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122</v>
      </c>
      <c r="AU145" s="18" t="s">
        <v>78</v>
      </c>
    </row>
    <row r="146" s="2" customFormat="1">
      <c r="A146" s="39"/>
      <c r="B146" s="40"/>
      <c r="C146" s="41"/>
      <c r="D146" s="211" t="s">
        <v>124</v>
      </c>
      <c r="E146" s="41"/>
      <c r="F146" s="218" t="s">
        <v>215</v>
      </c>
      <c r="G146" s="41"/>
      <c r="H146" s="41"/>
      <c r="I146" s="213"/>
      <c r="J146" s="41"/>
      <c r="K146" s="41"/>
      <c r="L146" s="45"/>
      <c r="M146" s="214"/>
      <c r="N146" s="215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124</v>
      </c>
      <c r="AU146" s="18" t="s">
        <v>78</v>
      </c>
    </row>
    <row r="147" s="2" customFormat="1" ht="16.5" customHeight="1">
      <c r="A147" s="39"/>
      <c r="B147" s="40"/>
      <c r="C147" s="198" t="s">
        <v>216</v>
      </c>
      <c r="D147" s="198" t="s">
        <v>114</v>
      </c>
      <c r="E147" s="199" t="s">
        <v>217</v>
      </c>
      <c r="F147" s="200" t="s">
        <v>218</v>
      </c>
      <c r="G147" s="201" t="s">
        <v>117</v>
      </c>
      <c r="H147" s="202">
        <v>756</v>
      </c>
      <c r="I147" s="203"/>
      <c r="J147" s="204">
        <f>ROUND(I147*H147,2)</f>
        <v>0</v>
      </c>
      <c r="K147" s="200" t="s">
        <v>118</v>
      </c>
      <c r="L147" s="45"/>
      <c r="M147" s="205" t="s">
        <v>19</v>
      </c>
      <c r="N147" s="206" t="s">
        <v>42</v>
      </c>
      <c r="O147" s="85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9" t="s">
        <v>112</v>
      </c>
      <c r="AT147" s="209" t="s">
        <v>114</v>
      </c>
      <c r="AU147" s="209" t="s">
        <v>78</v>
      </c>
      <c r="AY147" s="18" t="s">
        <v>111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8" t="s">
        <v>76</v>
      </c>
      <c r="BK147" s="210">
        <f>ROUND(I147*H147,2)</f>
        <v>0</v>
      </c>
      <c r="BL147" s="18" t="s">
        <v>112</v>
      </c>
      <c r="BM147" s="209" t="s">
        <v>219</v>
      </c>
    </row>
    <row r="148" s="2" customFormat="1">
      <c r="A148" s="39"/>
      <c r="B148" s="40"/>
      <c r="C148" s="41"/>
      <c r="D148" s="211" t="s">
        <v>120</v>
      </c>
      <c r="E148" s="41"/>
      <c r="F148" s="212" t="s">
        <v>220</v>
      </c>
      <c r="G148" s="41"/>
      <c r="H148" s="41"/>
      <c r="I148" s="213"/>
      <c r="J148" s="41"/>
      <c r="K148" s="41"/>
      <c r="L148" s="45"/>
      <c r="M148" s="214"/>
      <c r="N148" s="215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120</v>
      </c>
      <c r="AU148" s="18" t="s">
        <v>78</v>
      </c>
    </row>
    <row r="149" s="2" customFormat="1">
      <c r="A149" s="39"/>
      <c r="B149" s="40"/>
      <c r="C149" s="41"/>
      <c r="D149" s="216" t="s">
        <v>122</v>
      </c>
      <c r="E149" s="41"/>
      <c r="F149" s="217" t="s">
        <v>221</v>
      </c>
      <c r="G149" s="41"/>
      <c r="H149" s="41"/>
      <c r="I149" s="213"/>
      <c r="J149" s="41"/>
      <c r="K149" s="41"/>
      <c r="L149" s="45"/>
      <c r="M149" s="214"/>
      <c r="N149" s="21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122</v>
      </c>
      <c r="AU149" s="18" t="s">
        <v>78</v>
      </c>
    </row>
    <row r="150" s="2" customFormat="1">
      <c r="A150" s="39"/>
      <c r="B150" s="40"/>
      <c r="C150" s="41"/>
      <c r="D150" s="211" t="s">
        <v>124</v>
      </c>
      <c r="E150" s="41"/>
      <c r="F150" s="218" t="s">
        <v>222</v>
      </c>
      <c r="G150" s="41"/>
      <c r="H150" s="41"/>
      <c r="I150" s="213"/>
      <c r="J150" s="41"/>
      <c r="K150" s="41"/>
      <c r="L150" s="45"/>
      <c r="M150" s="214"/>
      <c r="N150" s="215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124</v>
      </c>
      <c r="AU150" s="18" t="s">
        <v>78</v>
      </c>
    </row>
    <row r="151" s="13" customFormat="1">
      <c r="A151" s="13"/>
      <c r="B151" s="219"/>
      <c r="C151" s="220"/>
      <c r="D151" s="211" t="s">
        <v>126</v>
      </c>
      <c r="E151" s="221" t="s">
        <v>19</v>
      </c>
      <c r="F151" s="222" t="s">
        <v>223</v>
      </c>
      <c r="G151" s="220"/>
      <c r="H151" s="223">
        <v>738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9" t="s">
        <v>126</v>
      </c>
      <c r="AU151" s="229" t="s">
        <v>78</v>
      </c>
      <c r="AV151" s="13" t="s">
        <v>78</v>
      </c>
      <c r="AW151" s="13" t="s">
        <v>32</v>
      </c>
      <c r="AX151" s="13" t="s">
        <v>71</v>
      </c>
      <c r="AY151" s="229" t="s">
        <v>111</v>
      </c>
    </row>
    <row r="152" s="13" customFormat="1">
      <c r="A152" s="13"/>
      <c r="B152" s="219"/>
      <c r="C152" s="220"/>
      <c r="D152" s="211" t="s">
        <v>126</v>
      </c>
      <c r="E152" s="221" t="s">
        <v>19</v>
      </c>
      <c r="F152" s="222" t="s">
        <v>224</v>
      </c>
      <c r="G152" s="220"/>
      <c r="H152" s="223">
        <v>18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9" t="s">
        <v>126</v>
      </c>
      <c r="AU152" s="229" t="s">
        <v>78</v>
      </c>
      <c r="AV152" s="13" t="s">
        <v>78</v>
      </c>
      <c r="AW152" s="13" t="s">
        <v>32</v>
      </c>
      <c r="AX152" s="13" t="s">
        <v>71</v>
      </c>
      <c r="AY152" s="229" t="s">
        <v>111</v>
      </c>
    </row>
    <row r="153" s="14" customFormat="1">
      <c r="A153" s="14"/>
      <c r="B153" s="240"/>
      <c r="C153" s="241"/>
      <c r="D153" s="211" t="s">
        <v>126</v>
      </c>
      <c r="E153" s="242" t="s">
        <v>19</v>
      </c>
      <c r="F153" s="243" t="s">
        <v>225</v>
      </c>
      <c r="G153" s="241"/>
      <c r="H153" s="244">
        <v>756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126</v>
      </c>
      <c r="AU153" s="250" t="s">
        <v>78</v>
      </c>
      <c r="AV153" s="14" t="s">
        <v>112</v>
      </c>
      <c r="AW153" s="14" t="s">
        <v>32</v>
      </c>
      <c r="AX153" s="14" t="s">
        <v>76</v>
      </c>
      <c r="AY153" s="250" t="s">
        <v>111</v>
      </c>
    </row>
    <row r="154" s="2" customFormat="1" ht="16.5" customHeight="1">
      <c r="A154" s="39"/>
      <c r="B154" s="40"/>
      <c r="C154" s="198" t="s">
        <v>226</v>
      </c>
      <c r="D154" s="198" t="s">
        <v>114</v>
      </c>
      <c r="E154" s="199" t="s">
        <v>227</v>
      </c>
      <c r="F154" s="200" t="s">
        <v>228</v>
      </c>
      <c r="G154" s="201" t="s">
        <v>117</v>
      </c>
      <c r="H154" s="202">
        <v>756</v>
      </c>
      <c r="I154" s="203"/>
      <c r="J154" s="204">
        <f>ROUND(I154*H154,2)</f>
        <v>0</v>
      </c>
      <c r="K154" s="200" t="s">
        <v>118</v>
      </c>
      <c r="L154" s="45"/>
      <c r="M154" s="205" t="s">
        <v>19</v>
      </c>
      <c r="N154" s="206" t="s">
        <v>42</v>
      </c>
      <c r="O154" s="85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09" t="s">
        <v>112</v>
      </c>
      <c r="AT154" s="209" t="s">
        <v>114</v>
      </c>
      <c r="AU154" s="209" t="s">
        <v>78</v>
      </c>
      <c r="AY154" s="18" t="s">
        <v>111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8" t="s">
        <v>76</v>
      </c>
      <c r="BK154" s="210">
        <f>ROUND(I154*H154,2)</f>
        <v>0</v>
      </c>
      <c r="BL154" s="18" t="s">
        <v>112</v>
      </c>
      <c r="BM154" s="209" t="s">
        <v>229</v>
      </c>
    </row>
    <row r="155" s="2" customFormat="1">
      <c r="A155" s="39"/>
      <c r="B155" s="40"/>
      <c r="C155" s="41"/>
      <c r="D155" s="211" t="s">
        <v>120</v>
      </c>
      <c r="E155" s="41"/>
      <c r="F155" s="212" t="s">
        <v>230</v>
      </c>
      <c r="G155" s="41"/>
      <c r="H155" s="41"/>
      <c r="I155" s="213"/>
      <c r="J155" s="41"/>
      <c r="K155" s="41"/>
      <c r="L155" s="45"/>
      <c r="M155" s="214"/>
      <c r="N155" s="215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120</v>
      </c>
      <c r="AU155" s="18" t="s">
        <v>78</v>
      </c>
    </row>
    <row r="156" s="2" customFormat="1">
      <c r="A156" s="39"/>
      <c r="B156" s="40"/>
      <c r="C156" s="41"/>
      <c r="D156" s="216" t="s">
        <v>122</v>
      </c>
      <c r="E156" s="41"/>
      <c r="F156" s="217" t="s">
        <v>231</v>
      </c>
      <c r="G156" s="41"/>
      <c r="H156" s="41"/>
      <c r="I156" s="213"/>
      <c r="J156" s="41"/>
      <c r="K156" s="41"/>
      <c r="L156" s="45"/>
      <c r="M156" s="214"/>
      <c r="N156" s="215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122</v>
      </c>
      <c r="AU156" s="18" t="s">
        <v>78</v>
      </c>
    </row>
    <row r="157" s="2" customFormat="1">
      <c r="A157" s="39"/>
      <c r="B157" s="40"/>
      <c r="C157" s="41"/>
      <c r="D157" s="211" t="s">
        <v>124</v>
      </c>
      <c r="E157" s="41"/>
      <c r="F157" s="218" t="s">
        <v>232</v>
      </c>
      <c r="G157" s="41"/>
      <c r="H157" s="41"/>
      <c r="I157" s="213"/>
      <c r="J157" s="41"/>
      <c r="K157" s="41"/>
      <c r="L157" s="45"/>
      <c r="M157" s="214"/>
      <c r="N157" s="215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124</v>
      </c>
      <c r="AU157" s="18" t="s">
        <v>78</v>
      </c>
    </row>
    <row r="158" s="2" customFormat="1" ht="16.5" customHeight="1">
      <c r="A158" s="39"/>
      <c r="B158" s="40"/>
      <c r="C158" s="198" t="s">
        <v>233</v>
      </c>
      <c r="D158" s="198" t="s">
        <v>114</v>
      </c>
      <c r="E158" s="199" t="s">
        <v>234</v>
      </c>
      <c r="F158" s="200" t="s">
        <v>235</v>
      </c>
      <c r="G158" s="201" t="s">
        <v>117</v>
      </c>
      <c r="H158" s="202">
        <v>150</v>
      </c>
      <c r="I158" s="203"/>
      <c r="J158" s="204">
        <f>ROUND(I158*H158,2)</f>
        <v>0</v>
      </c>
      <c r="K158" s="200" t="s">
        <v>118</v>
      </c>
      <c r="L158" s="45"/>
      <c r="M158" s="205" t="s">
        <v>19</v>
      </c>
      <c r="N158" s="206" t="s">
        <v>42</v>
      </c>
      <c r="O158" s="85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09" t="s">
        <v>112</v>
      </c>
      <c r="AT158" s="209" t="s">
        <v>114</v>
      </c>
      <c r="AU158" s="209" t="s">
        <v>78</v>
      </c>
      <c r="AY158" s="18" t="s">
        <v>111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8" t="s">
        <v>76</v>
      </c>
      <c r="BK158" s="210">
        <f>ROUND(I158*H158,2)</f>
        <v>0</v>
      </c>
      <c r="BL158" s="18" t="s">
        <v>112</v>
      </c>
      <c r="BM158" s="209" t="s">
        <v>236</v>
      </c>
    </row>
    <row r="159" s="2" customFormat="1">
      <c r="A159" s="39"/>
      <c r="B159" s="40"/>
      <c r="C159" s="41"/>
      <c r="D159" s="211" t="s">
        <v>120</v>
      </c>
      <c r="E159" s="41"/>
      <c r="F159" s="212" t="s">
        <v>237</v>
      </c>
      <c r="G159" s="41"/>
      <c r="H159" s="41"/>
      <c r="I159" s="213"/>
      <c r="J159" s="41"/>
      <c r="K159" s="41"/>
      <c r="L159" s="45"/>
      <c r="M159" s="214"/>
      <c r="N159" s="215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120</v>
      </c>
      <c r="AU159" s="18" t="s">
        <v>78</v>
      </c>
    </row>
    <row r="160" s="2" customFormat="1">
      <c r="A160" s="39"/>
      <c r="B160" s="40"/>
      <c r="C160" s="41"/>
      <c r="D160" s="216" t="s">
        <v>122</v>
      </c>
      <c r="E160" s="41"/>
      <c r="F160" s="217" t="s">
        <v>238</v>
      </c>
      <c r="G160" s="41"/>
      <c r="H160" s="41"/>
      <c r="I160" s="213"/>
      <c r="J160" s="41"/>
      <c r="K160" s="41"/>
      <c r="L160" s="45"/>
      <c r="M160" s="214"/>
      <c r="N160" s="215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122</v>
      </c>
      <c r="AU160" s="18" t="s">
        <v>78</v>
      </c>
    </row>
    <row r="161" s="2" customFormat="1">
      <c r="A161" s="39"/>
      <c r="B161" s="40"/>
      <c r="C161" s="41"/>
      <c r="D161" s="211" t="s">
        <v>124</v>
      </c>
      <c r="E161" s="41"/>
      <c r="F161" s="218" t="s">
        <v>239</v>
      </c>
      <c r="G161" s="41"/>
      <c r="H161" s="41"/>
      <c r="I161" s="213"/>
      <c r="J161" s="41"/>
      <c r="K161" s="41"/>
      <c r="L161" s="45"/>
      <c r="M161" s="214"/>
      <c r="N161" s="21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124</v>
      </c>
      <c r="AU161" s="18" t="s">
        <v>78</v>
      </c>
    </row>
    <row r="162" s="2" customFormat="1" ht="16.5" customHeight="1">
      <c r="A162" s="39"/>
      <c r="B162" s="40"/>
      <c r="C162" s="198" t="s">
        <v>240</v>
      </c>
      <c r="D162" s="198" t="s">
        <v>114</v>
      </c>
      <c r="E162" s="199" t="s">
        <v>241</v>
      </c>
      <c r="F162" s="200" t="s">
        <v>242</v>
      </c>
      <c r="G162" s="201" t="s">
        <v>117</v>
      </c>
      <c r="H162" s="202">
        <v>150</v>
      </c>
      <c r="I162" s="203"/>
      <c r="J162" s="204">
        <f>ROUND(I162*H162,2)</f>
        <v>0</v>
      </c>
      <c r="K162" s="200" t="s">
        <v>118</v>
      </c>
      <c r="L162" s="45"/>
      <c r="M162" s="205" t="s">
        <v>19</v>
      </c>
      <c r="N162" s="206" t="s">
        <v>42</v>
      </c>
      <c r="O162" s="85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9" t="s">
        <v>112</v>
      </c>
      <c r="AT162" s="209" t="s">
        <v>114</v>
      </c>
      <c r="AU162" s="209" t="s">
        <v>78</v>
      </c>
      <c r="AY162" s="18" t="s">
        <v>111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8" t="s">
        <v>76</v>
      </c>
      <c r="BK162" s="210">
        <f>ROUND(I162*H162,2)</f>
        <v>0</v>
      </c>
      <c r="BL162" s="18" t="s">
        <v>112</v>
      </c>
      <c r="BM162" s="209" t="s">
        <v>243</v>
      </c>
    </row>
    <row r="163" s="2" customFormat="1">
      <c r="A163" s="39"/>
      <c r="B163" s="40"/>
      <c r="C163" s="41"/>
      <c r="D163" s="211" t="s">
        <v>120</v>
      </c>
      <c r="E163" s="41"/>
      <c r="F163" s="212" t="s">
        <v>244</v>
      </c>
      <c r="G163" s="41"/>
      <c r="H163" s="41"/>
      <c r="I163" s="213"/>
      <c r="J163" s="41"/>
      <c r="K163" s="41"/>
      <c r="L163" s="45"/>
      <c r="M163" s="214"/>
      <c r="N163" s="215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120</v>
      </c>
      <c r="AU163" s="18" t="s">
        <v>78</v>
      </c>
    </row>
    <row r="164" s="2" customFormat="1">
      <c r="A164" s="39"/>
      <c r="B164" s="40"/>
      <c r="C164" s="41"/>
      <c r="D164" s="216" t="s">
        <v>122</v>
      </c>
      <c r="E164" s="41"/>
      <c r="F164" s="217" t="s">
        <v>245</v>
      </c>
      <c r="G164" s="41"/>
      <c r="H164" s="41"/>
      <c r="I164" s="213"/>
      <c r="J164" s="41"/>
      <c r="K164" s="41"/>
      <c r="L164" s="45"/>
      <c r="M164" s="214"/>
      <c r="N164" s="215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122</v>
      </c>
      <c r="AU164" s="18" t="s">
        <v>78</v>
      </c>
    </row>
    <row r="165" s="2" customFormat="1">
      <c r="A165" s="39"/>
      <c r="B165" s="40"/>
      <c r="C165" s="41"/>
      <c r="D165" s="211" t="s">
        <v>124</v>
      </c>
      <c r="E165" s="41"/>
      <c r="F165" s="218" t="s">
        <v>246</v>
      </c>
      <c r="G165" s="41"/>
      <c r="H165" s="41"/>
      <c r="I165" s="213"/>
      <c r="J165" s="41"/>
      <c r="K165" s="41"/>
      <c r="L165" s="45"/>
      <c r="M165" s="214"/>
      <c r="N165" s="215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124</v>
      </c>
      <c r="AU165" s="18" t="s">
        <v>78</v>
      </c>
    </row>
    <row r="166" s="2" customFormat="1" ht="16.5" customHeight="1">
      <c r="A166" s="39"/>
      <c r="B166" s="40"/>
      <c r="C166" s="198" t="s">
        <v>247</v>
      </c>
      <c r="D166" s="198" t="s">
        <v>114</v>
      </c>
      <c r="E166" s="199" t="s">
        <v>248</v>
      </c>
      <c r="F166" s="200" t="s">
        <v>249</v>
      </c>
      <c r="G166" s="201" t="s">
        <v>117</v>
      </c>
      <c r="H166" s="202">
        <v>51.363999999999997</v>
      </c>
      <c r="I166" s="203"/>
      <c r="J166" s="204">
        <f>ROUND(I166*H166,2)</f>
        <v>0</v>
      </c>
      <c r="K166" s="200" t="s">
        <v>118</v>
      </c>
      <c r="L166" s="45"/>
      <c r="M166" s="205" t="s">
        <v>19</v>
      </c>
      <c r="N166" s="206" t="s">
        <v>42</v>
      </c>
      <c r="O166" s="85"/>
      <c r="P166" s="207">
        <f>O166*H166</f>
        <v>0</v>
      </c>
      <c r="Q166" s="207">
        <v>0</v>
      </c>
      <c r="R166" s="207">
        <f>Q166*H166</f>
        <v>0</v>
      </c>
      <c r="S166" s="207">
        <v>0.070000000000000007</v>
      </c>
      <c r="T166" s="208">
        <f>S166*H166</f>
        <v>3.5954800000000002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9" t="s">
        <v>112</v>
      </c>
      <c r="AT166" s="209" t="s">
        <v>114</v>
      </c>
      <c r="AU166" s="209" t="s">
        <v>78</v>
      </c>
      <c r="AY166" s="18" t="s">
        <v>111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8" t="s">
        <v>76</v>
      </c>
      <c r="BK166" s="210">
        <f>ROUND(I166*H166,2)</f>
        <v>0</v>
      </c>
      <c r="BL166" s="18" t="s">
        <v>112</v>
      </c>
      <c r="BM166" s="209" t="s">
        <v>250</v>
      </c>
    </row>
    <row r="167" s="2" customFormat="1">
      <c r="A167" s="39"/>
      <c r="B167" s="40"/>
      <c r="C167" s="41"/>
      <c r="D167" s="211" t="s">
        <v>120</v>
      </c>
      <c r="E167" s="41"/>
      <c r="F167" s="212" t="s">
        <v>251</v>
      </c>
      <c r="G167" s="41"/>
      <c r="H167" s="41"/>
      <c r="I167" s="213"/>
      <c r="J167" s="41"/>
      <c r="K167" s="41"/>
      <c r="L167" s="45"/>
      <c r="M167" s="214"/>
      <c r="N167" s="21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120</v>
      </c>
      <c r="AU167" s="18" t="s">
        <v>78</v>
      </c>
    </row>
    <row r="168" s="2" customFormat="1">
      <c r="A168" s="39"/>
      <c r="B168" s="40"/>
      <c r="C168" s="41"/>
      <c r="D168" s="216" t="s">
        <v>122</v>
      </c>
      <c r="E168" s="41"/>
      <c r="F168" s="217" t="s">
        <v>252</v>
      </c>
      <c r="G168" s="41"/>
      <c r="H168" s="41"/>
      <c r="I168" s="213"/>
      <c r="J168" s="41"/>
      <c r="K168" s="41"/>
      <c r="L168" s="45"/>
      <c r="M168" s="214"/>
      <c r="N168" s="215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122</v>
      </c>
      <c r="AU168" s="18" t="s">
        <v>78</v>
      </c>
    </row>
    <row r="169" s="13" customFormat="1">
      <c r="A169" s="13"/>
      <c r="B169" s="219"/>
      <c r="C169" s="220"/>
      <c r="D169" s="211" t="s">
        <v>126</v>
      </c>
      <c r="E169" s="221" t="s">
        <v>19</v>
      </c>
      <c r="F169" s="222" t="s">
        <v>253</v>
      </c>
      <c r="G169" s="220"/>
      <c r="H169" s="223">
        <v>8.0419999999999998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9" t="s">
        <v>126</v>
      </c>
      <c r="AU169" s="229" t="s">
        <v>78</v>
      </c>
      <c r="AV169" s="13" t="s">
        <v>78</v>
      </c>
      <c r="AW169" s="13" t="s">
        <v>32</v>
      </c>
      <c r="AX169" s="13" t="s">
        <v>71</v>
      </c>
      <c r="AY169" s="229" t="s">
        <v>111</v>
      </c>
    </row>
    <row r="170" s="13" customFormat="1">
      <c r="A170" s="13"/>
      <c r="B170" s="219"/>
      <c r="C170" s="220"/>
      <c r="D170" s="211" t="s">
        <v>126</v>
      </c>
      <c r="E170" s="221" t="s">
        <v>19</v>
      </c>
      <c r="F170" s="222" t="s">
        <v>254</v>
      </c>
      <c r="G170" s="220"/>
      <c r="H170" s="223">
        <v>11.16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9" t="s">
        <v>126</v>
      </c>
      <c r="AU170" s="229" t="s">
        <v>78</v>
      </c>
      <c r="AV170" s="13" t="s">
        <v>78</v>
      </c>
      <c r="AW170" s="13" t="s">
        <v>32</v>
      </c>
      <c r="AX170" s="13" t="s">
        <v>71</v>
      </c>
      <c r="AY170" s="229" t="s">
        <v>111</v>
      </c>
    </row>
    <row r="171" s="13" customFormat="1">
      <c r="A171" s="13"/>
      <c r="B171" s="219"/>
      <c r="C171" s="220"/>
      <c r="D171" s="211" t="s">
        <v>126</v>
      </c>
      <c r="E171" s="221" t="s">
        <v>19</v>
      </c>
      <c r="F171" s="222" t="s">
        <v>255</v>
      </c>
      <c r="G171" s="220"/>
      <c r="H171" s="223">
        <v>10.053000000000001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126</v>
      </c>
      <c r="AU171" s="229" t="s">
        <v>78</v>
      </c>
      <c r="AV171" s="13" t="s">
        <v>78</v>
      </c>
      <c r="AW171" s="13" t="s">
        <v>32</v>
      </c>
      <c r="AX171" s="13" t="s">
        <v>71</v>
      </c>
      <c r="AY171" s="229" t="s">
        <v>111</v>
      </c>
    </row>
    <row r="172" s="13" customFormat="1">
      <c r="A172" s="13"/>
      <c r="B172" s="219"/>
      <c r="C172" s="220"/>
      <c r="D172" s="211" t="s">
        <v>126</v>
      </c>
      <c r="E172" s="221" t="s">
        <v>19</v>
      </c>
      <c r="F172" s="222" t="s">
        <v>256</v>
      </c>
      <c r="G172" s="220"/>
      <c r="H172" s="223">
        <v>11.16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9" t="s">
        <v>126</v>
      </c>
      <c r="AU172" s="229" t="s">
        <v>78</v>
      </c>
      <c r="AV172" s="13" t="s">
        <v>78</v>
      </c>
      <c r="AW172" s="13" t="s">
        <v>32</v>
      </c>
      <c r="AX172" s="13" t="s">
        <v>71</v>
      </c>
      <c r="AY172" s="229" t="s">
        <v>111</v>
      </c>
    </row>
    <row r="173" s="13" customFormat="1">
      <c r="A173" s="13"/>
      <c r="B173" s="219"/>
      <c r="C173" s="220"/>
      <c r="D173" s="211" t="s">
        <v>126</v>
      </c>
      <c r="E173" s="221" t="s">
        <v>19</v>
      </c>
      <c r="F173" s="222" t="s">
        <v>257</v>
      </c>
      <c r="G173" s="220"/>
      <c r="H173" s="223">
        <v>6.399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9" t="s">
        <v>126</v>
      </c>
      <c r="AU173" s="229" t="s">
        <v>78</v>
      </c>
      <c r="AV173" s="13" t="s">
        <v>78</v>
      </c>
      <c r="AW173" s="13" t="s">
        <v>32</v>
      </c>
      <c r="AX173" s="13" t="s">
        <v>71</v>
      </c>
      <c r="AY173" s="229" t="s">
        <v>111</v>
      </c>
    </row>
    <row r="174" s="13" customFormat="1">
      <c r="A174" s="13"/>
      <c r="B174" s="219"/>
      <c r="C174" s="220"/>
      <c r="D174" s="211" t="s">
        <v>126</v>
      </c>
      <c r="E174" s="221" t="s">
        <v>19</v>
      </c>
      <c r="F174" s="222" t="s">
        <v>258</v>
      </c>
      <c r="G174" s="220"/>
      <c r="H174" s="223">
        <v>4.5499999999999998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9" t="s">
        <v>126</v>
      </c>
      <c r="AU174" s="229" t="s">
        <v>78</v>
      </c>
      <c r="AV174" s="13" t="s">
        <v>78</v>
      </c>
      <c r="AW174" s="13" t="s">
        <v>32</v>
      </c>
      <c r="AX174" s="13" t="s">
        <v>71</v>
      </c>
      <c r="AY174" s="229" t="s">
        <v>111</v>
      </c>
    </row>
    <row r="175" s="14" customFormat="1">
      <c r="A175" s="14"/>
      <c r="B175" s="240"/>
      <c r="C175" s="241"/>
      <c r="D175" s="211" t="s">
        <v>126</v>
      </c>
      <c r="E175" s="242" t="s">
        <v>19</v>
      </c>
      <c r="F175" s="243" t="s">
        <v>225</v>
      </c>
      <c r="G175" s="241"/>
      <c r="H175" s="244">
        <v>51.363999999999997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126</v>
      </c>
      <c r="AU175" s="250" t="s">
        <v>78</v>
      </c>
      <c r="AV175" s="14" t="s">
        <v>112</v>
      </c>
      <c r="AW175" s="14" t="s">
        <v>32</v>
      </c>
      <c r="AX175" s="14" t="s">
        <v>76</v>
      </c>
      <c r="AY175" s="250" t="s">
        <v>111</v>
      </c>
    </row>
    <row r="176" s="2" customFormat="1" ht="16.5" customHeight="1">
      <c r="A176" s="39"/>
      <c r="B176" s="40"/>
      <c r="C176" s="198" t="s">
        <v>259</v>
      </c>
      <c r="D176" s="198" t="s">
        <v>114</v>
      </c>
      <c r="E176" s="199" t="s">
        <v>260</v>
      </c>
      <c r="F176" s="200" t="s">
        <v>261</v>
      </c>
      <c r="G176" s="201" t="s">
        <v>117</v>
      </c>
      <c r="H176" s="202">
        <v>29.843</v>
      </c>
      <c r="I176" s="203"/>
      <c r="J176" s="204">
        <f>ROUND(I176*H176,2)</f>
        <v>0</v>
      </c>
      <c r="K176" s="200" t="s">
        <v>118</v>
      </c>
      <c r="L176" s="45"/>
      <c r="M176" s="205" t="s">
        <v>19</v>
      </c>
      <c r="N176" s="206" t="s">
        <v>42</v>
      </c>
      <c r="O176" s="85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9" t="s">
        <v>112</v>
      </c>
      <c r="AT176" s="209" t="s">
        <v>114</v>
      </c>
      <c r="AU176" s="209" t="s">
        <v>78</v>
      </c>
      <c r="AY176" s="18" t="s">
        <v>111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8" t="s">
        <v>76</v>
      </c>
      <c r="BK176" s="210">
        <f>ROUND(I176*H176,2)</f>
        <v>0</v>
      </c>
      <c r="BL176" s="18" t="s">
        <v>112</v>
      </c>
      <c r="BM176" s="209" t="s">
        <v>262</v>
      </c>
    </row>
    <row r="177" s="2" customFormat="1">
      <c r="A177" s="39"/>
      <c r="B177" s="40"/>
      <c r="C177" s="41"/>
      <c r="D177" s="211" t="s">
        <v>120</v>
      </c>
      <c r="E177" s="41"/>
      <c r="F177" s="212" t="s">
        <v>263</v>
      </c>
      <c r="G177" s="41"/>
      <c r="H177" s="41"/>
      <c r="I177" s="213"/>
      <c r="J177" s="41"/>
      <c r="K177" s="41"/>
      <c r="L177" s="45"/>
      <c r="M177" s="214"/>
      <c r="N177" s="215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120</v>
      </c>
      <c r="AU177" s="18" t="s">
        <v>78</v>
      </c>
    </row>
    <row r="178" s="2" customFormat="1">
      <c r="A178" s="39"/>
      <c r="B178" s="40"/>
      <c r="C178" s="41"/>
      <c r="D178" s="216" t="s">
        <v>122</v>
      </c>
      <c r="E178" s="41"/>
      <c r="F178" s="217" t="s">
        <v>264</v>
      </c>
      <c r="G178" s="41"/>
      <c r="H178" s="41"/>
      <c r="I178" s="213"/>
      <c r="J178" s="41"/>
      <c r="K178" s="41"/>
      <c r="L178" s="45"/>
      <c r="M178" s="214"/>
      <c r="N178" s="215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122</v>
      </c>
      <c r="AU178" s="18" t="s">
        <v>78</v>
      </c>
    </row>
    <row r="179" s="2" customFormat="1">
      <c r="A179" s="39"/>
      <c r="B179" s="40"/>
      <c r="C179" s="41"/>
      <c r="D179" s="211" t="s">
        <v>124</v>
      </c>
      <c r="E179" s="41"/>
      <c r="F179" s="218" t="s">
        <v>265</v>
      </c>
      <c r="G179" s="41"/>
      <c r="H179" s="41"/>
      <c r="I179" s="213"/>
      <c r="J179" s="41"/>
      <c r="K179" s="41"/>
      <c r="L179" s="45"/>
      <c r="M179" s="214"/>
      <c r="N179" s="215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124</v>
      </c>
      <c r="AU179" s="18" t="s">
        <v>78</v>
      </c>
    </row>
    <row r="180" s="13" customFormat="1">
      <c r="A180" s="13"/>
      <c r="B180" s="219"/>
      <c r="C180" s="220"/>
      <c r="D180" s="211" t="s">
        <v>126</v>
      </c>
      <c r="E180" s="221" t="s">
        <v>19</v>
      </c>
      <c r="F180" s="222" t="s">
        <v>266</v>
      </c>
      <c r="G180" s="220"/>
      <c r="H180" s="223">
        <v>2.4129999999999998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9" t="s">
        <v>126</v>
      </c>
      <c r="AU180" s="229" t="s">
        <v>78</v>
      </c>
      <c r="AV180" s="13" t="s">
        <v>78</v>
      </c>
      <c r="AW180" s="13" t="s">
        <v>32</v>
      </c>
      <c r="AX180" s="13" t="s">
        <v>71</v>
      </c>
      <c r="AY180" s="229" t="s">
        <v>111</v>
      </c>
    </row>
    <row r="181" s="13" customFormat="1">
      <c r="A181" s="13"/>
      <c r="B181" s="219"/>
      <c r="C181" s="220"/>
      <c r="D181" s="211" t="s">
        <v>126</v>
      </c>
      <c r="E181" s="221" t="s">
        <v>19</v>
      </c>
      <c r="F181" s="222" t="s">
        <v>267</v>
      </c>
      <c r="G181" s="220"/>
      <c r="H181" s="223">
        <v>8.8919999999999995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9" t="s">
        <v>126</v>
      </c>
      <c r="AU181" s="229" t="s">
        <v>78</v>
      </c>
      <c r="AV181" s="13" t="s">
        <v>78</v>
      </c>
      <c r="AW181" s="13" t="s">
        <v>32</v>
      </c>
      <c r="AX181" s="13" t="s">
        <v>71</v>
      </c>
      <c r="AY181" s="229" t="s">
        <v>111</v>
      </c>
    </row>
    <row r="182" s="13" customFormat="1">
      <c r="A182" s="13"/>
      <c r="B182" s="219"/>
      <c r="C182" s="220"/>
      <c r="D182" s="211" t="s">
        <v>126</v>
      </c>
      <c r="E182" s="221" t="s">
        <v>19</v>
      </c>
      <c r="F182" s="222" t="s">
        <v>268</v>
      </c>
      <c r="G182" s="220"/>
      <c r="H182" s="223">
        <v>3.016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9" t="s">
        <v>126</v>
      </c>
      <c r="AU182" s="229" t="s">
        <v>78</v>
      </c>
      <c r="AV182" s="13" t="s">
        <v>78</v>
      </c>
      <c r="AW182" s="13" t="s">
        <v>32</v>
      </c>
      <c r="AX182" s="13" t="s">
        <v>71</v>
      </c>
      <c r="AY182" s="229" t="s">
        <v>111</v>
      </c>
    </row>
    <row r="183" s="13" customFormat="1">
      <c r="A183" s="13"/>
      <c r="B183" s="219"/>
      <c r="C183" s="220"/>
      <c r="D183" s="211" t="s">
        <v>126</v>
      </c>
      <c r="E183" s="221" t="s">
        <v>19</v>
      </c>
      <c r="F183" s="222" t="s">
        <v>269</v>
      </c>
      <c r="G183" s="220"/>
      <c r="H183" s="223">
        <v>8.8919999999999995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126</v>
      </c>
      <c r="AU183" s="229" t="s">
        <v>78</v>
      </c>
      <c r="AV183" s="13" t="s">
        <v>78</v>
      </c>
      <c r="AW183" s="13" t="s">
        <v>32</v>
      </c>
      <c r="AX183" s="13" t="s">
        <v>71</v>
      </c>
      <c r="AY183" s="229" t="s">
        <v>111</v>
      </c>
    </row>
    <row r="184" s="13" customFormat="1">
      <c r="A184" s="13"/>
      <c r="B184" s="219"/>
      <c r="C184" s="220"/>
      <c r="D184" s="211" t="s">
        <v>126</v>
      </c>
      <c r="E184" s="221" t="s">
        <v>19</v>
      </c>
      <c r="F184" s="222" t="s">
        <v>270</v>
      </c>
      <c r="G184" s="220"/>
      <c r="H184" s="223">
        <v>5.2649999999999997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9" t="s">
        <v>126</v>
      </c>
      <c r="AU184" s="229" t="s">
        <v>78</v>
      </c>
      <c r="AV184" s="13" t="s">
        <v>78</v>
      </c>
      <c r="AW184" s="13" t="s">
        <v>32</v>
      </c>
      <c r="AX184" s="13" t="s">
        <v>71</v>
      </c>
      <c r="AY184" s="229" t="s">
        <v>111</v>
      </c>
    </row>
    <row r="185" s="13" customFormat="1">
      <c r="A185" s="13"/>
      <c r="B185" s="219"/>
      <c r="C185" s="220"/>
      <c r="D185" s="211" t="s">
        <v>126</v>
      </c>
      <c r="E185" s="221" t="s">
        <v>19</v>
      </c>
      <c r="F185" s="222" t="s">
        <v>271</v>
      </c>
      <c r="G185" s="220"/>
      <c r="H185" s="223">
        <v>1.365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9" t="s">
        <v>126</v>
      </c>
      <c r="AU185" s="229" t="s">
        <v>78</v>
      </c>
      <c r="AV185" s="13" t="s">
        <v>78</v>
      </c>
      <c r="AW185" s="13" t="s">
        <v>32</v>
      </c>
      <c r="AX185" s="13" t="s">
        <v>71</v>
      </c>
      <c r="AY185" s="229" t="s">
        <v>111</v>
      </c>
    </row>
    <row r="186" s="14" customFormat="1">
      <c r="A186" s="14"/>
      <c r="B186" s="240"/>
      <c r="C186" s="241"/>
      <c r="D186" s="211" t="s">
        <v>126</v>
      </c>
      <c r="E186" s="242" t="s">
        <v>19</v>
      </c>
      <c r="F186" s="243" t="s">
        <v>225</v>
      </c>
      <c r="G186" s="241"/>
      <c r="H186" s="244">
        <v>29.843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126</v>
      </c>
      <c r="AU186" s="250" t="s">
        <v>78</v>
      </c>
      <c r="AV186" s="14" t="s">
        <v>112</v>
      </c>
      <c r="AW186" s="14" t="s">
        <v>32</v>
      </c>
      <c r="AX186" s="14" t="s">
        <v>76</v>
      </c>
      <c r="AY186" s="250" t="s">
        <v>111</v>
      </c>
    </row>
    <row r="187" s="2" customFormat="1" ht="16.5" customHeight="1">
      <c r="A187" s="39"/>
      <c r="B187" s="40"/>
      <c r="C187" s="198" t="s">
        <v>7</v>
      </c>
      <c r="D187" s="198" t="s">
        <v>114</v>
      </c>
      <c r="E187" s="199" t="s">
        <v>272</v>
      </c>
      <c r="F187" s="200" t="s">
        <v>273</v>
      </c>
      <c r="G187" s="201" t="s">
        <v>117</v>
      </c>
      <c r="H187" s="202">
        <v>51.363999999999997</v>
      </c>
      <c r="I187" s="203"/>
      <c r="J187" s="204">
        <f>ROUND(I187*H187,2)</f>
        <v>0</v>
      </c>
      <c r="K187" s="200" t="s">
        <v>118</v>
      </c>
      <c r="L187" s="45"/>
      <c r="M187" s="205" t="s">
        <v>19</v>
      </c>
      <c r="N187" s="206" t="s">
        <v>42</v>
      </c>
      <c r="O187" s="85"/>
      <c r="P187" s="207">
        <f>O187*H187</f>
        <v>0</v>
      </c>
      <c r="Q187" s="207">
        <v>0.01</v>
      </c>
      <c r="R187" s="207">
        <f>Q187*H187</f>
        <v>0.51363999999999999</v>
      </c>
      <c r="S187" s="207">
        <v>0</v>
      </c>
      <c r="T187" s="20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09" t="s">
        <v>112</v>
      </c>
      <c r="AT187" s="209" t="s">
        <v>114</v>
      </c>
      <c r="AU187" s="209" t="s">
        <v>78</v>
      </c>
      <c r="AY187" s="18" t="s">
        <v>111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8" t="s">
        <v>76</v>
      </c>
      <c r="BK187" s="210">
        <f>ROUND(I187*H187,2)</f>
        <v>0</v>
      </c>
      <c r="BL187" s="18" t="s">
        <v>112</v>
      </c>
      <c r="BM187" s="209" t="s">
        <v>274</v>
      </c>
    </row>
    <row r="188" s="2" customFormat="1">
      <c r="A188" s="39"/>
      <c r="B188" s="40"/>
      <c r="C188" s="41"/>
      <c r="D188" s="211" t="s">
        <v>120</v>
      </c>
      <c r="E188" s="41"/>
      <c r="F188" s="212" t="s">
        <v>275</v>
      </c>
      <c r="G188" s="41"/>
      <c r="H188" s="41"/>
      <c r="I188" s="213"/>
      <c r="J188" s="41"/>
      <c r="K188" s="41"/>
      <c r="L188" s="45"/>
      <c r="M188" s="214"/>
      <c r="N188" s="215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120</v>
      </c>
      <c r="AU188" s="18" t="s">
        <v>78</v>
      </c>
    </row>
    <row r="189" s="2" customFormat="1">
      <c r="A189" s="39"/>
      <c r="B189" s="40"/>
      <c r="C189" s="41"/>
      <c r="D189" s="216" t="s">
        <v>122</v>
      </c>
      <c r="E189" s="41"/>
      <c r="F189" s="217" t="s">
        <v>276</v>
      </c>
      <c r="G189" s="41"/>
      <c r="H189" s="41"/>
      <c r="I189" s="213"/>
      <c r="J189" s="41"/>
      <c r="K189" s="41"/>
      <c r="L189" s="45"/>
      <c r="M189" s="214"/>
      <c r="N189" s="215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122</v>
      </c>
      <c r="AU189" s="18" t="s">
        <v>78</v>
      </c>
    </row>
    <row r="190" s="2" customFormat="1">
      <c r="A190" s="39"/>
      <c r="B190" s="40"/>
      <c r="C190" s="41"/>
      <c r="D190" s="211" t="s">
        <v>124</v>
      </c>
      <c r="E190" s="41"/>
      <c r="F190" s="218" t="s">
        <v>277</v>
      </c>
      <c r="G190" s="41"/>
      <c r="H190" s="41"/>
      <c r="I190" s="213"/>
      <c r="J190" s="41"/>
      <c r="K190" s="41"/>
      <c r="L190" s="45"/>
      <c r="M190" s="214"/>
      <c r="N190" s="215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124</v>
      </c>
      <c r="AU190" s="18" t="s">
        <v>78</v>
      </c>
    </row>
    <row r="191" s="13" customFormat="1">
      <c r="A191" s="13"/>
      <c r="B191" s="219"/>
      <c r="C191" s="220"/>
      <c r="D191" s="211" t="s">
        <v>126</v>
      </c>
      <c r="E191" s="221" t="s">
        <v>19</v>
      </c>
      <c r="F191" s="222" t="s">
        <v>253</v>
      </c>
      <c r="G191" s="220"/>
      <c r="H191" s="223">
        <v>8.0419999999999998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9" t="s">
        <v>126</v>
      </c>
      <c r="AU191" s="229" t="s">
        <v>78</v>
      </c>
      <c r="AV191" s="13" t="s">
        <v>78</v>
      </c>
      <c r="AW191" s="13" t="s">
        <v>32</v>
      </c>
      <c r="AX191" s="13" t="s">
        <v>71</v>
      </c>
      <c r="AY191" s="229" t="s">
        <v>111</v>
      </c>
    </row>
    <row r="192" s="13" customFormat="1">
      <c r="A192" s="13"/>
      <c r="B192" s="219"/>
      <c r="C192" s="220"/>
      <c r="D192" s="211" t="s">
        <v>126</v>
      </c>
      <c r="E192" s="221" t="s">
        <v>19</v>
      </c>
      <c r="F192" s="222" t="s">
        <v>254</v>
      </c>
      <c r="G192" s="220"/>
      <c r="H192" s="223">
        <v>11.16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9" t="s">
        <v>126</v>
      </c>
      <c r="AU192" s="229" t="s">
        <v>78</v>
      </c>
      <c r="AV192" s="13" t="s">
        <v>78</v>
      </c>
      <c r="AW192" s="13" t="s">
        <v>32</v>
      </c>
      <c r="AX192" s="13" t="s">
        <v>71</v>
      </c>
      <c r="AY192" s="229" t="s">
        <v>111</v>
      </c>
    </row>
    <row r="193" s="13" customFormat="1">
      <c r="A193" s="13"/>
      <c r="B193" s="219"/>
      <c r="C193" s="220"/>
      <c r="D193" s="211" t="s">
        <v>126</v>
      </c>
      <c r="E193" s="221" t="s">
        <v>19</v>
      </c>
      <c r="F193" s="222" t="s">
        <v>255</v>
      </c>
      <c r="G193" s="220"/>
      <c r="H193" s="223">
        <v>10.053000000000001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9" t="s">
        <v>126</v>
      </c>
      <c r="AU193" s="229" t="s">
        <v>78</v>
      </c>
      <c r="AV193" s="13" t="s">
        <v>78</v>
      </c>
      <c r="AW193" s="13" t="s">
        <v>32</v>
      </c>
      <c r="AX193" s="13" t="s">
        <v>71</v>
      </c>
      <c r="AY193" s="229" t="s">
        <v>111</v>
      </c>
    </row>
    <row r="194" s="13" customFormat="1">
      <c r="A194" s="13"/>
      <c r="B194" s="219"/>
      <c r="C194" s="220"/>
      <c r="D194" s="211" t="s">
        <v>126</v>
      </c>
      <c r="E194" s="221" t="s">
        <v>19</v>
      </c>
      <c r="F194" s="222" t="s">
        <v>256</v>
      </c>
      <c r="G194" s="220"/>
      <c r="H194" s="223">
        <v>11.16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9" t="s">
        <v>126</v>
      </c>
      <c r="AU194" s="229" t="s">
        <v>78</v>
      </c>
      <c r="AV194" s="13" t="s">
        <v>78</v>
      </c>
      <c r="AW194" s="13" t="s">
        <v>32</v>
      </c>
      <c r="AX194" s="13" t="s">
        <v>71</v>
      </c>
      <c r="AY194" s="229" t="s">
        <v>111</v>
      </c>
    </row>
    <row r="195" s="13" customFormat="1">
      <c r="A195" s="13"/>
      <c r="B195" s="219"/>
      <c r="C195" s="220"/>
      <c r="D195" s="211" t="s">
        <v>126</v>
      </c>
      <c r="E195" s="221" t="s">
        <v>19</v>
      </c>
      <c r="F195" s="222" t="s">
        <v>257</v>
      </c>
      <c r="G195" s="220"/>
      <c r="H195" s="223">
        <v>6.399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9" t="s">
        <v>126</v>
      </c>
      <c r="AU195" s="229" t="s">
        <v>78</v>
      </c>
      <c r="AV195" s="13" t="s">
        <v>78</v>
      </c>
      <c r="AW195" s="13" t="s">
        <v>32</v>
      </c>
      <c r="AX195" s="13" t="s">
        <v>71</v>
      </c>
      <c r="AY195" s="229" t="s">
        <v>111</v>
      </c>
    </row>
    <row r="196" s="13" customFormat="1">
      <c r="A196" s="13"/>
      <c r="B196" s="219"/>
      <c r="C196" s="220"/>
      <c r="D196" s="211" t="s">
        <v>126</v>
      </c>
      <c r="E196" s="221" t="s">
        <v>19</v>
      </c>
      <c r="F196" s="222" t="s">
        <v>258</v>
      </c>
      <c r="G196" s="220"/>
      <c r="H196" s="223">
        <v>4.5499999999999998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9" t="s">
        <v>126</v>
      </c>
      <c r="AU196" s="229" t="s">
        <v>78</v>
      </c>
      <c r="AV196" s="13" t="s">
        <v>78</v>
      </c>
      <c r="AW196" s="13" t="s">
        <v>32</v>
      </c>
      <c r="AX196" s="13" t="s">
        <v>71</v>
      </c>
      <c r="AY196" s="229" t="s">
        <v>111</v>
      </c>
    </row>
    <row r="197" s="14" customFormat="1">
      <c r="A197" s="14"/>
      <c r="B197" s="240"/>
      <c r="C197" s="241"/>
      <c r="D197" s="211" t="s">
        <v>126</v>
      </c>
      <c r="E197" s="242" t="s">
        <v>19</v>
      </c>
      <c r="F197" s="243" t="s">
        <v>225</v>
      </c>
      <c r="G197" s="241"/>
      <c r="H197" s="244">
        <v>51.363999999999997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126</v>
      </c>
      <c r="AU197" s="250" t="s">
        <v>78</v>
      </c>
      <c r="AV197" s="14" t="s">
        <v>112</v>
      </c>
      <c r="AW197" s="14" t="s">
        <v>32</v>
      </c>
      <c r="AX197" s="14" t="s">
        <v>76</v>
      </c>
      <c r="AY197" s="250" t="s">
        <v>111</v>
      </c>
    </row>
    <row r="198" s="2" customFormat="1" ht="21.75" customHeight="1">
      <c r="A198" s="39"/>
      <c r="B198" s="40"/>
      <c r="C198" s="198" t="s">
        <v>278</v>
      </c>
      <c r="D198" s="198" t="s">
        <v>114</v>
      </c>
      <c r="E198" s="199" t="s">
        <v>279</v>
      </c>
      <c r="F198" s="200" t="s">
        <v>280</v>
      </c>
      <c r="G198" s="201" t="s">
        <v>117</v>
      </c>
      <c r="H198" s="202">
        <v>51.363999999999997</v>
      </c>
      <c r="I198" s="203"/>
      <c r="J198" s="204">
        <f>ROUND(I198*H198,2)</f>
        <v>0</v>
      </c>
      <c r="K198" s="200" t="s">
        <v>19</v>
      </c>
      <c r="L198" s="45"/>
      <c r="M198" s="205" t="s">
        <v>19</v>
      </c>
      <c r="N198" s="206" t="s">
        <v>42</v>
      </c>
      <c r="O198" s="85"/>
      <c r="P198" s="207">
        <f>O198*H198</f>
        <v>0</v>
      </c>
      <c r="Q198" s="207">
        <v>0.0012099999999999999</v>
      </c>
      <c r="R198" s="207">
        <f>Q198*H198</f>
        <v>0.062150439999999994</v>
      </c>
      <c r="S198" s="207">
        <v>0</v>
      </c>
      <c r="T198" s="20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09" t="s">
        <v>112</v>
      </c>
      <c r="AT198" s="209" t="s">
        <v>114</v>
      </c>
      <c r="AU198" s="209" t="s">
        <v>78</v>
      </c>
      <c r="AY198" s="18" t="s">
        <v>111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8" t="s">
        <v>76</v>
      </c>
      <c r="BK198" s="210">
        <f>ROUND(I198*H198,2)</f>
        <v>0</v>
      </c>
      <c r="BL198" s="18" t="s">
        <v>112</v>
      </c>
      <c r="BM198" s="209" t="s">
        <v>281</v>
      </c>
    </row>
    <row r="199" s="2" customFormat="1">
      <c r="A199" s="39"/>
      <c r="B199" s="40"/>
      <c r="C199" s="41"/>
      <c r="D199" s="211" t="s">
        <v>120</v>
      </c>
      <c r="E199" s="41"/>
      <c r="F199" s="212" t="s">
        <v>280</v>
      </c>
      <c r="G199" s="41"/>
      <c r="H199" s="41"/>
      <c r="I199" s="213"/>
      <c r="J199" s="41"/>
      <c r="K199" s="41"/>
      <c r="L199" s="45"/>
      <c r="M199" s="214"/>
      <c r="N199" s="215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120</v>
      </c>
      <c r="AU199" s="18" t="s">
        <v>78</v>
      </c>
    </row>
    <row r="200" s="2" customFormat="1">
      <c r="A200" s="39"/>
      <c r="B200" s="40"/>
      <c r="C200" s="41"/>
      <c r="D200" s="211" t="s">
        <v>124</v>
      </c>
      <c r="E200" s="41"/>
      <c r="F200" s="218" t="s">
        <v>282</v>
      </c>
      <c r="G200" s="41"/>
      <c r="H200" s="41"/>
      <c r="I200" s="213"/>
      <c r="J200" s="41"/>
      <c r="K200" s="41"/>
      <c r="L200" s="45"/>
      <c r="M200" s="214"/>
      <c r="N200" s="215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124</v>
      </c>
      <c r="AU200" s="18" t="s">
        <v>78</v>
      </c>
    </row>
    <row r="201" s="13" customFormat="1">
      <c r="A201" s="13"/>
      <c r="B201" s="219"/>
      <c r="C201" s="220"/>
      <c r="D201" s="211" t="s">
        <v>126</v>
      </c>
      <c r="E201" s="221" t="s">
        <v>19</v>
      </c>
      <c r="F201" s="222" t="s">
        <v>253</v>
      </c>
      <c r="G201" s="220"/>
      <c r="H201" s="223">
        <v>8.0419999999999998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9" t="s">
        <v>126</v>
      </c>
      <c r="AU201" s="229" t="s">
        <v>78</v>
      </c>
      <c r="AV201" s="13" t="s">
        <v>78</v>
      </c>
      <c r="AW201" s="13" t="s">
        <v>32</v>
      </c>
      <c r="AX201" s="13" t="s">
        <v>71</v>
      </c>
      <c r="AY201" s="229" t="s">
        <v>111</v>
      </c>
    </row>
    <row r="202" s="13" customFormat="1">
      <c r="A202" s="13"/>
      <c r="B202" s="219"/>
      <c r="C202" s="220"/>
      <c r="D202" s="211" t="s">
        <v>126</v>
      </c>
      <c r="E202" s="221" t="s">
        <v>19</v>
      </c>
      <c r="F202" s="222" t="s">
        <v>254</v>
      </c>
      <c r="G202" s="220"/>
      <c r="H202" s="223">
        <v>11.16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9" t="s">
        <v>126</v>
      </c>
      <c r="AU202" s="229" t="s">
        <v>78</v>
      </c>
      <c r="AV202" s="13" t="s">
        <v>78</v>
      </c>
      <c r="AW202" s="13" t="s">
        <v>32</v>
      </c>
      <c r="AX202" s="13" t="s">
        <v>71</v>
      </c>
      <c r="AY202" s="229" t="s">
        <v>111</v>
      </c>
    </row>
    <row r="203" s="13" customFormat="1">
      <c r="A203" s="13"/>
      <c r="B203" s="219"/>
      <c r="C203" s="220"/>
      <c r="D203" s="211" t="s">
        <v>126</v>
      </c>
      <c r="E203" s="221" t="s">
        <v>19</v>
      </c>
      <c r="F203" s="222" t="s">
        <v>255</v>
      </c>
      <c r="G203" s="220"/>
      <c r="H203" s="223">
        <v>10.053000000000001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9" t="s">
        <v>126</v>
      </c>
      <c r="AU203" s="229" t="s">
        <v>78</v>
      </c>
      <c r="AV203" s="13" t="s">
        <v>78</v>
      </c>
      <c r="AW203" s="13" t="s">
        <v>32</v>
      </c>
      <c r="AX203" s="13" t="s">
        <v>71</v>
      </c>
      <c r="AY203" s="229" t="s">
        <v>111</v>
      </c>
    </row>
    <row r="204" s="13" customFormat="1">
      <c r="A204" s="13"/>
      <c r="B204" s="219"/>
      <c r="C204" s="220"/>
      <c r="D204" s="211" t="s">
        <v>126</v>
      </c>
      <c r="E204" s="221" t="s">
        <v>19</v>
      </c>
      <c r="F204" s="222" t="s">
        <v>256</v>
      </c>
      <c r="G204" s="220"/>
      <c r="H204" s="223">
        <v>11.16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9" t="s">
        <v>126</v>
      </c>
      <c r="AU204" s="229" t="s">
        <v>78</v>
      </c>
      <c r="AV204" s="13" t="s">
        <v>78</v>
      </c>
      <c r="AW204" s="13" t="s">
        <v>32</v>
      </c>
      <c r="AX204" s="13" t="s">
        <v>71</v>
      </c>
      <c r="AY204" s="229" t="s">
        <v>111</v>
      </c>
    </row>
    <row r="205" s="13" customFormat="1">
      <c r="A205" s="13"/>
      <c r="B205" s="219"/>
      <c r="C205" s="220"/>
      <c r="D205" s="211" t="s">
        <v>126</v>
      </c>
      <c r="E205" s="221" t="s">
        <v>19</v>
      </c>
      <c r="F205" s="222" t="s">
        <v>257</v>
      </c>
      <c r="G205" s="220"/>
      <c r="H205" s="223">
        <v>6.399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9" t="s">
        <v>126</v>
      </c>
      <c r="AU205" s="229" t="s">
        <v>78</v>
      </c>
      <c r="AV205" s="13" t="s">
        <v>78</v>
      </c>
      <c r="AW205" s="13" t="s">
        <v>32</v>
      </c>
      <c r="AX205" s="13" t="s">
        <v>71</v>
      </c>
      <c r="AY205" s="229" t="s">
        <v>111</v>
      </c>
    </row>
    <row r="206" s="13" customFormat="1">
      <c r="A206" s="13"/>
      <c r="B206" s="219"/>
      <c r="C206" s="220"/>
      <c r="D206" s="211" t="s">
        <v>126</v>
      </c>
      <c r="E206" s="221" t="s">
        <v>19</v>
      </c>
      <c r="F206" s="222" t="s">
        <v>258</v>
      </c>
      <c r="G206" s="220"/>
      <c r="H206" s="223">
        <v>4.5499999999999998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9" t="s">
        <v>126</v>
      </c>
      <c r="AU206" s="229" t="s">
        <v>78</v>
      </c>
      <c r="AV206" s="13" t="s">
        <v>78</v>
      </c>
      <c r="AW206" s="13" t="s">
        <v>32</v>
      </c>
      <c r="AX206" s="13" t="s">
        <v>71</v>
      </c>
      <c r="AY206" s="229" t="s">
        <v>111</v>
      </c>
    </row>
    <row r="207" s="14" customFormat="1">
      <c r="A207" s="14"/>
      <c r="B207" s="240"/>
      <c r="C207" s="241"/>
      <c r="D207" s="211" t="s">
        <v>126</v>
      </c>
      <c r="E207" s="242" t="s">
        <v>19</v>
      </c>
      <c r="F207" s="243" t="s">
        <v>225</v>
      </c>
      <c r="G207" s="241"/>
      <c r="H207" s="244">
        <v>51.363999999999997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126</v>
      </c>
      <c r="AU207" s="250" t="s">
        <v>78</v>
      </c>
      <c r="AV207" s="14" t="s">
        <v>112</v>
      </c>
      <c r="AW207" s="14" t="s">
        <v>32</v>
      </c>
      <c r="AX207" s="14" t="s">
        <v>76</v>
      </c>
      <c r="AY207" s="250" t="s">
        <v>111</v>
      </c>
    </row>
    <row r="208" s="12" customFormat="1" ht="22.8" customHeight="1">
      <c r="A208" s="12"/>
      <c r="B208" s="182"/>
      <c r="C208" s="183"/>
      <c r="D208" s="184" t="s">
        <v>70</v>
      </c>
      <c r="E208" s="196" t="s">
        <v>283</v>
      </c>
      <c r="F208" s="196" t="s">
        <v>284</v>
      </c>
      <c r="G208" s="183"/>
      <c r="H208" s="183"/>
      <c r="I208" s="186"/>
      <c r="J208" s="197">
        <f>BK208</f>
        <v>0</v>
      </c>
      <c r="K208" s="183"/>
      <c r="L208" s="188"/>
      <c r="M208" s="189"/>
      <c r="N208" s="190"/>
      <c r="O208" s="190"/>
      <c r="P208" s="191">
        <f>SUM(P209:P237)</f>
        <v>0</v>
      </c>
      <c r="Q208" s="190"/>
      <c r="R208" s="191">
        <f>SUM(R209:R237)</f>
        <v>0</v>
      </c>
      <c r="S208" s="190"/>
      <c r="T208" s="192">
        <f>SUM(T209:T237)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93" t="s">
        <v>76</v>
      </c>
      <c r="AT208" s="194" t="s">
        <v>70</v>
      </c>
      <c r="AU208" s="194" t="s">
        <v>76</v>
      </c>
      <c r="AY208" s="193" t="s">
        <v>111</v>
      </c>
      <c r="BK208" s="195">
        <f>SUM(BK209:BK237)</f>
        <v>0</v>
      </c>
    </row>
    <row r="209" s="2" customFormat="1" ht="21.75" customHeight="1">
      <c r="A209" s="39"/>
      <c r="B209" s="40"/>
      <c r="C209" s="198" t="s">
        <v>285</v>
      </c>
      <c r="D209" s="198" t="s">
        <v>114</v>
      </c>
      <c r="E209" s="199" t="s">
        <v>286</v>
      </c>
      <c r="F209" s="200" t="s">
        <v>287</v>
      </c>
      <c r="G209" s="201" t="s">
        <v>288</v>
      </c>
      <c r="H209" s="202">
        <v>0.51100000000000001</v>
      </c>
      <c r="I209" s="203"/>
      <c r="J209" s="204">
        <f>ROUND(I209*H209,2)</f>
        <v>0</v>
      </c>
      <c r="K209" s="200" t="s">
        <v>118</v>
      </c>
      <c r="L209" s="45"/>
      <c r="M209" s="205" t="s">
        <v>19</v>
      </c>
      <c r="N209" s="206" t="s">
        <v>42</v>
      </c>
      <c r="O209" s="85"/>
      <c r="P209" s="207">
        <f>O209*H209</f>
        <v>0</v>
      </c>
      <c r="Q209" s="207">
        <v>0</v>
      </c>
      <c r="R209" s="207">
        <f>Q209*H209</f>
        <v>0</v>
      </c>
      <c r="S209" s="207">
        <v>0</v>
      </c>
      <c r="T209" s="20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09" t="s">
        <v>112</v>
      </c>
      <c r="AT209" s="209" t="s">
        <v>114</v>
      </c>
      <c r="AU209" s="209" t="s">
        <v>78</v>
      </c>
      <c r="AY209" s="18" t="s">
        <v>111</v>
      </c>
      <c r="BE209" s="210">
        <f>IF(N209="základní",J209,0)</f>
        <v>0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8" t="s">
        <v>76</v>
      </c>
      <c r="BK209" s="210">
        <f>ROUND(I209*H209,2)</f>
        <v>0</v>
      </c>
      <c r="BL209" s="18" t="s">
        <v>112</v>
      </c>
      <c r="BM209" s="209" t="s">
        <v>289</v>
      </c>
    </row>
    <row r="210" s="2" customFormat="1">
      <c r="A210" s="39"/>
      <c r="B210" s="40"/>
      <c r="C210" s="41"/>
      <c r="D210" s="211" t="s">
        <v>120</v>
      </c>
      <c r="E210" s="41"/>
      <c r="F210" s="212" t="s">
        <v>290</v>
      </c>
      <c r="G210" s="41"/>
      <c r="H210" s="41"/>
      <c r="I210" s="213"/>
      <c r="J210" s="41"/>
      <c r="K210" s="41"/>
      <c r="L210" s="45"/>
      <c r="M210" s="214"/>
      <c r="N210" s="215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120</v>
      </c>
      <c r="AU210" s="18" t="s">
        <v>78</v>
      </c>
    </row>
    <row r="211" s="2" customFormat="1">
      <c r="A211" s="39"/>
      <c r="B211" s="40"/>
      <c r="C211" s="41"/>
      <c r="D211" s="216" t="s">
        <v>122</v>
      </c>
      <c r="E211" s="41"/>
      <c r="F211" s="217" t="s">
        <v>291</v>
      </c>
      <c r="G211" s="41"/>
      <c r="H211" s="41"/>
      <c r="I211" s="213"/>
      <c r="J211" s="41"/>
      <c r="K211" s="41"/>
      <c r="L211" s="45"/>
      <c r="M211" s="214"/>
      <c r="N211" s="215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122</v>
      </c>
      <c r="AU211" s="18" t="s">
        <v>78</v>
      </c>
    </row>
    <row r="212" s="2" customFormat="1">
      <c r="A212" s="39"/>
      <c r="B212" s="40"/>
      <c r="C212" s="41"/>
      <c r="D212" s="211" t="s">
        <v>124</v>
      </c>
      <c r="E212" s="41"/>
      <c r="F212" s="218" t="s">
        <v>292</v>
      </c>
      <c r="G212" s="41"/>
      <c r="H212" s="41"/>
      <c r="I212" s="213"/>
      <c r="J212" s="41"/>
      <c r="K212" s="41"/>
      <c r="L212" s="45"/>
      <c r="M212" s="214"/>
      <c r="N212" s="215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124</v>
      </c>
      <c r="AU212" s="18" t="s">
        <v>78</v>
      </c>
    </row>
    <row r="213" s="13" customFormat="1">
      <c r="A213" s="13"/>
      <c r="B213" s="219"/>
      <c r="C213" s="220"/>
      <c r="D213" s="211" t="s">
        <v>126</v>
      </c>
      <c r="E213" s="221" t="s">
        <v>19</v>
      </c>
      <c r="F213" s="222" t="s">
        <v>293</v>
      </c>
      <c r="G213" s="220"/>
      <c r="H213" s="223">
        <v>0.10000000000000001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9" t="s">
        <v>126</v>
      </c>
      <c r="AU213" s="229" t="s">
        <v>78</v>
      </c>
      <c r="AV213" s="13" t="s">
        <v>78</v>
      </c>
      <c r="AW213" s="13" t="s">
        <v>32</v>
      </c>
      <c r="AX213" s="13" t="s">
        <v>71</v>
      </c>
      <c r="AY213" s="229" t="s">
        <v>111</v>
      </c>
    </row>
    <row r="214" s="13" customFormat="1">
      <c r="A214" s="13"/>
      <c r="B214" s="219"/>
      <c r="C214" s="220"/>
      <c r="D214" s="211" t="s">
        <v>126</v>
      </c>
      <c r="E214" s="221" t="s">
        <v>19</v>
      </c>
      <c r="F214" s="222" t="s">
        <v>294</v>
      </c>
      <c r="G214" s="220"/>
      <c r="H214" s="223">
        <v>0.41099999999999998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9" t="s">
        <v>126</v>
      </c>
      <c r="AU214" s="229" t="s">
        <v>78</v>
      </c>
      <c r="AV214" s="13" t="s">
        <v>78</v>
      </c>
      <c r="AW214" s="13" t="s">
        <v>32</v>
      </c>
      <c r="AX214" s="13" t="s">
        <v>71</v>
      </c>
      <c r="AY214" s="229" t="s">
        <v>111</v>
      </c>
    </row>
    <row r="215" s="14" customFormat="1">
      <c r="A215" s="14"/>
      <c r="B215" s="240"/>
      <c r="C215" s="241"/>
      <c r="D215" s="211" t="s">
        <v>126</v>
      </c>
      <c r="E215" s="242" t="s">
        <v>19</v>
      </c>
      <c r="F215" s="243" t="s">
        <v>225</v>
      </c>
      <c r="G215" s="241"/>
      <c r="H215" s="244">
        <v>0.51100000000000001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126</v>
      </c>
      <c r="AU215" s="250" t="s">
        <v>78</v>
      </c>
      <c r="AV215" s="14" t="s">
        <v>112</v>
      </c>
      <c r="AW215" s="14" t="s">
        <v>32</v>
      </c>
      <c r="AX215" s="14" t="s">
        <v>76</v>
      </c>
      <c r="AY215" s="250" t="s">
        <v>111</v>
      </c>
    </row>
    <row r="216" s="2" customFormat="1" ht="24.15" customHeight="1">
      <c r="A216" s="39"/>
      <c r="B216" s="40"/>
      <c r="C216" s="198" t="s">
        <v>295</v>
      </c>
      <c r="D216" s="198" t="s">
        <v>114</v>
      </c>
      <c r="E216" s="199" t="s">
        <v>296</v>
      </c>
      <c r="F216" s="200" t="s">
        <v>297</v>
      </c>
      <c r="G216" s="201" t="s">
        <v>288</v>
      </c>
      <c r="H216" s="202">
        <v>40.890000000000001</v>
      </c>
      <c r="I216" s="203"/>
      <c r="J216" s="204">
        <f>ROUND(I216*H216,2)</f>
        <v>0</v>
      </c>
      <c r="K216" s="200" t="s">
        <v>118</v>
      </c>
      <c r="L216" s="45"/>
      <c r="M216" s="205" t="s">
        <v>19</v>
      </c>
      <c r="N216" s="206" t="s">
        <v>42</v>
      </c>
      <c r="O216" s="85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09" t="s">
        <v>112</v>
      </c>
      <c r="AT216" s="209" t="s">
        <v>114</v>
      </c>
      <c r="AU216" s="209" t="s">
        <v>78</v>
      </c>
      <c r="AY216" s="18" t="s">
        <v>111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8" t="s">
        <v>76</v>
      </c>
      <c r="BK216" s="210">
        <f>ROUND(I216*H216,2)</f>
        <v>0</v>
      </c>
      <c r="BL216" s="18" t="s">
        <v>112</v>
      </c>
      <c r="BM216" s="209" t="s">
        <v>298</v>
      </c>
    </row>
    <row r="217" s="2" customFormat="1">
      <c r="A217" s="39"/>
      <c r="B217" s="40"/>
      <c r="C217" s="41"/>
      <c r="D217" s="211" t="s">
        <v>120</v>
      </c>
      <c r="E217" s="41"/>
      <c r="F217" s="212" t="s">
        <v>299</v>
      </c>
      <c r="G217" s="41"/>
      <c r="H217" s="41"/>
      <c r="I217" s="213"/>
      <c r="J217" s="41"/>
      <c r="K217" s="41"/>
      <c r="L217" s="45"/>
      <c r="M217" s="214"/>
      <c r="N217" s="215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120</v>
      </c>
      <c r="AU217" s="18" t="s">
        <v>78</v>
      </c>
    </row>
    <row r="218" s="2" customFormat="1">
      <c r="A218" s="39"/>
      <c r="B218" s="40"/>
      <c r="C218" s="41"/>
      <c r="D218" s="216" t="s">
        <v>122</v>
      </c>
      <c r="E218" s="41"/>
      <c r="F218" s="217" t="s">
        <v>300</v>
      </c>
      <c r="G218" s="41"/>
      <c r="H218" s="41"/>
      <c r="I218" s="213"/>
      <c r="J218" s="41"/>
      <c r="K218" s="41"/>
      <c r="L218" s="45"/>
      <c r="M218" s="214"/>
      <c r="N218" s="215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122</v>
      </c>
      <c r="AU218" s="18" t="s">
        <v>78</v>
      </c>
    </row>
    <row r="219" s="2" customFormat="1">
      <c r="A219" s="39"/>
      <c r="B219" s="40"/>
      <c r="C219" s="41"/>
      <c r="D219" s="211" t="s">
        <v>124</v>
      </c>
      <c r="E219" s="41"/>
      <c r="F219" s="218" t="s">
        <v>301</v>
      </c>
      <c r="G219" s="41"/>
      <c r="H219" s="41"/>
      <c r="I219" s="213"/>
      <c r="J219" s="41"/>
      <c r="K219" s="41"/>
      <c r="L219" s="45"/>
      <c r="M219" s="214"/>
      <c r="N219" s="21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124</v>
      </c>
      <c r="AU219" s="18" t="s">
        <v>78</v>
      </c>
    </row>
    <row r="220" s="13" customFormat="1">
      <c r="A220" s="13"/>
      <c r="B220" s="219"/>
      <c r="C220" s="220"/>
      <c r="D220" s="211" t="s">
        <v>126</v>
      </c>
      <c r="E220" s="221" t="s">
        <v>19</v>
      </c>
      <c r="F220" s="222" t="s">
        <v>302</v>
      </c>
      <c r="G220" s="220"/>
      <c r="H220" s="223">
        <v>40.890000000000001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9" t="s">
        <v>126</v>
      </c>
      <c r="AU220" s="229" t="s">
        <v>78</v>
      </c>
      <c r="AV220" s="13" t="s">
        <v>78</v>
      </c>
      <c r="AW220" s="13" t="s">
        <v>32</v>
      </c>
      <c r="AX220" s="13" t="s">
        <v>76</v>
      </c>
      <c r="AY220" s="229" t="s">
        <v>111</v>
      </c>
    </row>
    <row r="221" s="2" customFormat="1" ht="16.5" customHeight="1">
      <c r="A221" s="39"/>
      <c r="B221" s="40"/>
      <c r="C221" s="198" t="s">
        <v>303</v>
      </c>
      <c r="D221" s="198" t="s">
        <v>114</v>
      </c>
      <c r="E221" s="199" t="s">
        <v>304</v>
      </c>
      <c r="F221" s="200" t="s">
        <v>305</v>
      </c>
      <c r="G221" s="201" t="s">
        <v>288</v>
      </c>
      <c r="H221" s="202">
        <v>41.401000000000003</v>
      </c>
      <c r="I221" s="203"/>
      <c r="J221" s="204">
        <f>ROUND(I221*H221,2)</f>
        <v>0</v>
      </c>
      <c r="K221" s="200" t="s">
        <v>118</v>
      </c>
      <c r="L221" s="45"/>
      <c r="M221" s="205" t="s">
        <v>19</v>
      </c>
      <c r="N221" s="206" t="s">
        <v>42</v>
      </c>
      <c r="O221" s="85"/>
      <c r="P221" s="207">
        <f>O221*H221</f>
        <v>0</v>
      </c>
      <c r="Q221" s="207">
        <v>0</v>
      </c>
      <c r="R221" s="207">
        <f>Q221*H221</f>
        <v>0</v>
      </c>
      <c r="S221" s="207">
        <v>0</v>
      </c>
      <c r="T221" s="20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09" t="s">
        <v>112</v>
      </c>
      <c r="AT221" s="209" t="s">
        <v>114</v>
      </c>
      <c r="AU221" s="209" t="s">
        <v>78</v>
      </c>
      <c r="AY221" s="18" t="s">
        <v>111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8" t="s">
        <v>76</v>
      </c>
      <c r="BK221" s="210">
        <f>ROUND(I221*H221,2)</f>
        <v>0</v>
      </c>
      <c r="BL221" s="18" t="s">
        <v>112</v>
      </c>
      <c r="BM221" s="209" t="s">
        <v>306</v>
      </c>
    </row>
    <row r="222" s="2" customFormat="1">
      <c r="A222" s="39"/>
      <c r="B222" s="40"/>
      <c r="C222" s="41"/>
      <c r="D222" s="211" t="s">
        <v>120</v>
      </c>
      <c r="E222" s="41"/>
      <c r="F222" s="212" t="s">
        <v>307</v>
      </c>
      <c r="G222" s="41"/>
      <c r="H222" s="41"/>
      <c r="I222" s="213"/>
      <c r="J222" s="41"/>
      <c r="K222" s="41"/>
      <c r="L222" s="45"/>
      <c r="M222" s="214"/>
      <c r="N222" s="215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120</v>
      </c>
      <c r="AU222" s="18" t="s">
        <v>78</v>
      </c>
    </row>
    <row r="223" s="2" customFormat="1">
      <c r="A223" s="39"/>
      <c r="B223" s="40"/>
      <c r="C223" s="41"/>
      <c r="D223" s="216" t="s">
        <v>122</v>
      </c>
      <c r="E223" s="41"/>
      <c r="F223" s="217" t="s">
        <v>308</v>
      </c>
      <c r="G223" s="41"/>
      <c r="H223" s="41"/>
      <c r="I223" s="213"/>
      <c r="J223" s="41"/>
      <c r="K223" s="41"/>
      <c r="L223" s="45"/>
      <c r="M223" s="214"/>
      <c r="N223" s="215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122</v>
      </c>
      <c r="AU223" s="18" t="s">
        <v>78</v>
      </c>
    </row>
    <row r="224" s="13" customFormat="1">
      <c r="A224" s="13"/>
      <c r="B224" s="219"/>
      <c r="C224" s="220"/>
      <c r="D224" s="211" t="s">
        <v>126</v>
      </c>
      <c r="E224" s="221" t="s">
        <v>19</v>
      </c>
      <c r="F224" s="222" t="s">
        <v>309</v>
      </c>
      <c r="G224" s="220"/>
      <c r="H224" s="223">
        <v>40.890000000000001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9" t="s">
        <v>126</v>
      </c>
      <c r="AU224" s="229" t="s">
        <v>78</v>
      </c>
      <c r="AV224" s="13" t="s">
        <v>78</v>
      </c>
      <c r="AW224" s="13" t="s">
        <v>32</v>
      </c>
      <c r="AX224" s="13" t="s">
        <v>71</v>
      </c>
      <c r="AY224" s="229" t="s">
        <v>111</v>
      </c>
    </row>
    <row r="225" s="13" customFormat="1">
      <c r="A225" s="13"/>
      <c r="B225" s="219"/>
      <c r="C225" s="220"/>
      <c r="D225" s="211" t="s">
        <v>126</v>
      </c>
      <c r="E225" s="221" t="s">
        <v>19</v>
      </c>
      <c r="F225" s="222" t="s">
        <v>310</v>
      </c>
      <c r="G225" s="220"/>
      <c r="H225" s="223">
        <v>0.51100000000000001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9" t="s">
        <v>126</v>
      </c>
      <c r="AU225" s="229" t="s">
        <v>78</v>
      </c>
      <c r="AV225" s="13" t="s">
        <v>78</v>
      </c>
      <c r="AW225" s="13" t="s">
        <v>32</v>
      </c>
      <c r="AX225" s="13" t="s">
        <v>71</v>
      </c>
      <c r="AY225" s="229" t="s">
        <v>111</v>
      </c>
    </row>
    <row r="226" s="14" customFormat="1">
      <c r="A226" s="14"/>
      <c r="B226" s="240"/>
      <c r="C226" s="241"/>
      <c r="D226" s="211" t="s">
        <v>126</v>
      </c>
      <c r="E226" s="242" t="s">
        <v>19</v>
      </c>
      <c r="F226" s="243" t="s">
        <v>225</v>
      </c>
      <c r="G226" s="241"/>
      <c r="H226" s="244">
        <v>41.401000000000003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126</v>
      </c>
      <c r="AU226" s="250" t="s">
        <v>78</v>
      </c>
      <c r="AV226" s="14" t="s">
        <v>112</v>
      </c>
      <c r="AW226" s="14" t="s">
        <v>32</v>
      </c>
      <c r="AX226" s="14" t="s">
        <v>76</v>
      </c>
      <c r="AY226" s="250" t="s">
        <v>111</v>
      </c>
    </row>
    <row r="227" s="2" customFormat="1" ht="16.5" customHeight="1">
      <c r="A227" s="39"/>
      <c r="B227" s="40"/>
      <c r="C227" s="198" t="s">
        <v>311</v>
      </c>
      <c r="D227" s="198" t="s">
        <v>114</v>
      </c>
      <c r="E227" s="199" t="s">
        <v>312</v>
      </c>
      <c r="F227" s="200" t="s">
        <v>313</v>
      </c>
      <c r="G227" s="201" t="s">
        <v>288</v>
      </c>
      <c r="H227" s="202">
        <v>4140.1000000000004</v>
      </c>
      <c r="I227" s="203"/>
      <c r="J227" s="204">
        <f>ROUND(I227*H227,2)</f>
        <v>0</v>
      </c>
      <c r="K227" s="200" t="s">
        <v>118</v>
      </c>
      <c r="L227" s="45"/>
      <c r="M227" s="205" t="s">
        <v>19</v>
      </c>
      <c r="N227" s="206" t="s">
        <v>42</v>
      </c>
      <c r="O227" s="85"/>
      <c r="P227" s="207">
        <f>O227*H227</f>
        <v>0</v>
      </c>
      <c r="Q227" s="207">
        <v>0</v>
      </c>
      <c r="R227" s="207">
        <f>Q227*H227</f>
        <v>0</v>
      </c>
      <c r="S227" s="207">
        <v>0</v>
      </c>
      <c r="T227" s="208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09" t="s">
        <v>112</v>
      </c>
      <c r="AT227" s="209" t="s">
        <v>114</v>
      </c>
      <c r="AU227" s="209" t="s">
        <v>78</v>
      </c>
      <c r="AY227" s="18" t="s">
        <v>111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8" t="s">
        <v>76</v>
      </c>
      <c r="BK227" s="210">
        <f>ROUND(I227*H227,2)</f>
        <v>0</v>
      </c>
      <c r="BL227" s="18" t="s">
        <v>112</v>
      </c>
      <c r="BM227" s="209" t="s">
        <v>314</v>
      </c>
    </row>
    <row r="228" s="2" customFormat="1">
      <c r="A228" s="39"/>
      <c r="B228" s="40"/>
      <c r="C228" s="41"/>
      <c r="D228" s="211" t="s">
        <v>120</v>
      </c>
      <c r="E228" s="41"/>
      <c r="F228" s="212" t="s">
        <v>315</v>
      </c>
      <c r="G228" s="41"/>
      <c r="H228" s="41"/>
      <c r="I228" s="213"/>
      <c r="J228" s="41"/>
      <c r="K228" s="41"/>
      <c r="L228" s="45"/>
      <c r="M228" s="214"/>
      <c r="N228" s="215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120</v>
      </c>
      <c r="AU228" s="18" t="s">
        <v>78</v>
      </c>
    </row>
    <row r="229" s="2" customFormat="1">
      <c r="A229" s="39"/>
      <c r="B229" s="40"/>
      <c r="C229" s="41"/>
      <c r="D229" s="216" t="s">
        <v>122</v>
      </c>
      <c r="E229" s="41"/>
      <c r="F229" s="217" t="s">
        <v>316</v>
      </c>
      <c r="G229" s="41"/>
      <c r="H229" s="41"/>
      <c r="I229" s="213"/>
      <c r="J229" s="41"/>
      <c r="K229" s="41"/>
      <c r="L229" s="45"/>
      <c r="M229" s="214"/>
      <c r="N229" s="215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122</v>
      </c>
      <c r="AU229" s="18" t="s">
        <v>78</v>
      </c>
    </row>
    <row r="230" s="2" customFormat="1">
      <c r="A230" s="39"/>
      <c r="B230" s="40"/>
      <c r="C230" s="41"/>
      <c r="D230" s="211" t="s">
        <v>124</v>
      </c>
      <c r="E230" s="41"/>
      <c r="F230" s="218" t="s">
        <v>317</v>
      </c>
      <c r="G230" s="41"/>
      <c r="H230" s="41"/>
      <c r="I230" s="213"/>
      <c r="J230" s="41"/>
      <c r="K230" s="41"/>
      <c r="L230" s="45"/>
      <c r="M230" s="214"/>
      <c r="N230" s="215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124</v>
      </c>
      <c r="AU230" s="18" t="s">
        <v>78</v>
      </c>
    </row>
    <row r="231" s="13" customFormat="1">
      <c r="A231" s="13"/>
      <c r="B231" s="219"/>
      <c r="C231" s="220"/>
      <c r="D231" s="211" t="s">
        <v>126</v>
      </c>
      <c r="E231" s="221" t="s">
        <v>19</v>
      </c>
      <c r="F231" s="222" t="s">
        <v>318</v>
      </c>
      <c r="G231" s="220"/>
      <c r="H231" s="223">
        <v>4140.1000000000004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9" t="s">
        <v>126</v>
      </c>
      <c r="AU231" s="229" t="s">
        <v>78</v>
      </c>
      <c r="AV231" s="13" t="s">
        <v>78</v>
      </c>
      <c r="AW231" s="13" t="s">
        <v>32</v>
      </c>
      <c r="AX231" s="13" t="s">
        <v>76</v>
      </c>
      <c r="AY231" s="229" t="s">
        <v>111</v>
      </c>
    </row>
    <row r="232" s="2" customFormat="1" ht="16.5" customHeight="1">
      <c r="A232" s="39"/>
      <c r="B232" s="40"/>
      <c r="C232" s="198" t="s">
        <v>319</v>
      </c>
      <c r="D232" s="198" t="s">
        <v>114</v>
      </c>
      <c r="E232" s="199" t="s">
        <v>320</v>
      </c>
      <c r="F232" s="200" t="s">
        <v>321</v>
      </c>
      <c r="G232" s="201" t="s">
        <v>288</v>
      </c>
      <c r="H232" s="202">
        <v>41.401000000000003</v>
      </c>
      <c r="I232" s="203"/>
      <c r="J232" s="204">
        <f>ROUND(I232*H232,2)</f>
        <v>0</v>
      </c>
      <c r="K232" s="200" t="s">
        <v>118</v>
      </c>
      <c r="L232" s="45"/>
      <c r="M232" s="205" t="s">
        <v>19</v>
      </c>
      <c r="N232" s="206" t="s">
        <v>42</v>
      </c>
      <c r="O232" s="85"/>
      <c r="P232" s="207">
        <f>O232*H232</f>
        <v>0</v>
      </c>
      <c r="Q232" s="207">
        <v>0</v>
      </c>
      <c r="R232" s="207">
        <f>Q232*H232</f>
        <v>0</v>
      </c>
      <c r="S232" s="207">
        <v>0</v>
      </c>
      <c r="T232" s="20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09" t="s">
        <v>112</v>
      </c>
      <c r="AT232" s="209" t="s">
        <v>114</v>
      </c>
      <c r="AU232" s="209" t="s">
        <v>78</v>
      </c>
      <c r="AY232" s="18" t="s">
        <v>111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8" t="s">
        <v>76</v>
      </c>
      <c r="BK232" s="210">
        <f>ROUND(I232*H232,2)</f>
        <v>0</v>
      </c>
      <c r="BL232" s="18" t="s">
        <v>112</v>
      </c>
      <c r="BM232" s="209" t="s">
        <v>322</v>
      </c>
    </row>
    <row r="233" s="2" customFormat="1">
      <c r="A233" s="39"/>
      <c r="B233" s="40"/>
      <c r="C233" s="41"/>
      <c r="D233" s="211" t="s">
        <v>120</v>
      </c>
      <c r="E233" s="41"/>
      <c r="F233" s="212" t="s">
        <v>323</v>
      </c>
      <c r="G233" s="41"/>
      <c r="H233" s="41"/>
      <c r="I233" s="213"/>
      <c r="J233" s="41"/>
      <c r="K233" s="41"/>
      <c r="L233" s="45"/>
      <c r="M233" s="214"/>
      <c r="N233" s="215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120</v>
      </c>
      <c r="AU233" s="18" t="s">
        <v>78</v>
      </c>
    </row>
    <row r="234" s="2" customFormat="1">
      <c r="A234" s="39"/>
      <c r="B234" s="40"/>
      <c r="C234" s="41"/>
      <c r="D234" s="216" t="s">
        <v>122</v>
      </c>
      <c r="E234" s="41"/>
      <c r="F234" s="217" t="s">
        <v>324</v>
      </c>
      <c r="G234" s="41"/>
      <c r="H234" s="41"/>
      <c r="I234" s="213"/>
      <c r="J234" s="41"/>
      <c r="K234" s="41"/>
      <c r="L234" s="45"/>
      <c r="M234" s="214"/>
      <c r="N234" s="215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122</v>
      </c>
      <c r="AU234" s="18" t="s">
        <v>78</v>
      </c>
    </row>
    <row r="235" s="2" customFormat="1">
      <c r="A235" s="39"/>
      <c r="B235" s="40"/>
      <c r="C235" s="41"/>
      <c r="D235" s="211" t="s">
        <v>124</v>
      </c>
      <c r="E235" s="41"/>
      <c r="F235" s="218" t="s">
        <v>325</v>
      </c>
      <c r="G235" s="41"/>
      <c r="H235" s="41"/>
      <c r="I235" s="213"/>
      <c r="J235" s="41"/>
      <c r="K235" s="41"/>
      <c r="L235" s="45"/>
      <c r="M235" s="214"/>
      <c r="N235" s="215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124</v>
      </c>
      <c r="AU235" s="18" t="s">
        <v>78</v>
      </c>
    </row>
    <row r="236" s="13" customFormat="1">
      <c r="A236" s="13"/>
      <c r="B236" s="219"/>
      <c r="C236" s="220"/>
      <c r="D236" s="211" t="s">
        <v>126</v>
      </c>
      <c r="E236" s="221" t="s">
        <v>19</v>
      </c>
      <c r="F236" s="222" t="s">
        <v>326</v>
      </c>
      <c r="G236" s="220"/>
      <c r="H236" s="223">
        <v>41.401000000000003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9" t="s">
        <v>126</v>
      </c>
      <c r="AU236" s="229" t="s">
        <v>78</v>
      </c>
      <c r="AV236" s="13" t="s">
        <v>78</v>
      </c>
      <c r="AW236" s="13" t="s">
        <v>32</v>
      </c>
      <c r="AX236" s="13" t="s">
        <v>71</v>
      </c>
      <c r="AY236" s="229" t="s">
        <v>111</v>
      </c>
    </row>
    <row r="237" s="14" customFormat="1">
      <c r="A237" s="14"/>
      <c r="B237" s="240"/>
      <c r="C237" s="241"/>
      <c r="D237" s="211" t="s">
        <v>126</v>
      </c>
      <c r="E237" s="242" t="s">
        <v>19</v>
      </c>
      <c r="F237" s="243" t="s">
        <v>225</v>
      </c>
      <c r="G237" s="241"/>
      <c r="H237" s="244">
        <v>41.401000000000003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126</v>
      </c>
      <c r="AU237" s="250" t="s">
        <v>78</v>
      </c>
      <c r="AV237" s="14" t="s">
        <v>112</v>
      </c>
      <c r="AW237" s="14" t="s">
        <v>32</v>
      </c>
      <c r="AX237" s="14" t="s">
        <v>76</v>
      </c>
      <c r="AY237" s="250" t="s">
        <v>111</v>
      </c>
    </row>
    <row r="238" s="12" customFormat="1" ht="22.8" customHeight="1">
      <c r="A238" s="12"/>
      <c r="B238" s="182"/>
      <c r="C238" s="183"/>
      <c r="D238" s="184" t="s">
        <v>70</v>
      </c>
      <c r="E238" s="196" t="s">
        <v>327</v>
      </c>
      <c r="F238" s="196" t="s">
        <v>328</v>
      </c>
      <c r="G238" s="183"/>
      <c r="H238" s="183"/>
      <c r="I238" s="186"/>
      <c r="J238" s="197">
        <f>BK238</f>
        <v>0</v>
      </c>
      <c r="K238" s="183"/>
      <c r="L238" s="188"/>
      <c r="M238" s="189"/>
      <c r="N238" s="190"/>
      <c r="O238" s="190"/>
      <c r="P238" s="191">
        <f>SUM(P239:P242)</f>
        <v>0</v>
      </c>
      <c r="Q238" s="190"/>
      <c r="R238" s="191">
        <f>SUM(R239:R242)</f>
        <v>0</v>
      </c>
      <c r="S238" s="190"/>
      <c r="T238" s="192">
        <f>SUM(T239:T242)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93" t="s">
        <v>76</v>
      </c>
      <c r="AT238" s="194" t="s">
        <v>70</v>
      </c>
      <c r="AU238" s="194" t="s">
        <v>76</v>
      </c>
      <c r="AY238" s="193" t="s">
        <v>111</v>
      </c>
      <c r="BK238" s="195">
        <f>SUM(BK239:BK242)</f>
        <v>0</v>
      </c>
    </row>
    <row r="239" s="2" customFormat="1" ht="16.5" customHeight="1">
      <c r="A239" s="39"/>
      <c r="B239" s="40"/>
      <c r="C239" s="198" t="s">
        <v>329</v>
      </c>
      <c r="D239" s="198" t="s">
        <v>114</v>
      </c>
      <c r="E239" s="199" t="s">
        <v>330</v>
      </c>
      <c r="F239" s="200" t="s">
        <v>331</v>
      </c>
      <c r="G239" s="201" t="s">
        <v>288</v>
      </c>
      <c r="H239" s="202">
        <v>45</v>
      </c>
      <c r="I239" s="203"/>
      <c r="J239" s="204">
        <f>ROUND(I239*H239,2)</f>
        <v>0</v>
      </c>
      <c r="K239" s="200" t="s">
        <v>118</v>
      </c>
      <c r="L239" s="45"/>
      <c r="M239" s="205" t="s">
        <v>19</v>
      </c>
      <c r="N239" s="206" t="s">
        <v>42</v>
      </c>
      <c r="O239" s="85"/>
      <c r="P239" s="207">
        <f>O239*H239</f>
        <v>0</v>
      </c>
      <c r="Q239" s="207">
        <v>0</v>
      </c>
      <c r="R239" s="207">
        <f>Q239*H239</f>
        <v>0</v>
      </c>
      <c r="S239" s="207">
        <v>0</v>
      </c>
      <c r="T239" s="20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09" t="s">
        <v>112</v>
      </c>
      <c r="AT239" s="209" t="s">
        <v>114</v>
      </c>
      <c r="AU239" s="209" t="s">
        <v>78</v>
      </c>
      <c r="AY239" s="18" t="s">
        <v>111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8" t="s">
        <v>76</v>
      </c>
      <c r="BK239" s="210">
        <f>ROUND(I239*H239,2)</f>
        <v>0</v>
      </c>
      <c r="BL239" s="18" t="s">
        <v>112</v>
      </c>
      <c r="BM239" s="209" t="s">
        <v>332</v>
      </c>
    </row>
    <row r="240" s="2" customFormat="1">
      <c r="A240" s="39"/>
      <c r="B240" s="40"/>
      <c r="C240" s="41"/>
      <c r="D240" s="211" t="s">
        <v>120</v>
      </c>
      <c r="E240" s="41"/>
      <c r="F240" s="212" t="s">
        <v>333</v>
      </c>
      <c r="G240" s="41"/>
      <c r="H240" s="41"/>
      <c r="I240" s="213"/>
      <c r="J240" s="41"/>
      <c r="K240" s="41"/>
      <c r="L240" s="45"/>
      <c r="M240" s="214"/>
      <c r="N240" s="215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120</v>
      </c>
      <c r="AU240" s="18" t="s">
        <v>78</v>
      </c>
    </row>
    <row r="241" s="2" customFormat="1">
      <c r="A241" s="39"/>
      <c r="B241" s="40"/>
      <c r="C241" s="41"/>
      <c r="D241" s="216" t="s">
        <v>122</v>
      </c>
      <c r="E241" s="41"/>
      <c r="F241" s="217" t="s">
        <v>334</v>
      </c>
      <c r="G241" s="41"/>
      <c r="H241" s="41"/>
      <c r="I241" s="213"/>
      <c r="J241" s="41"/>
      <c r="K241" s="41"/>
      <c r="L241" s="45"/>
      <c r="M241" s="214"/>
      <c r="N241" s="215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122</v>
      </c>
      <c r="AU241" s="18" t="s">
        <v>78</v>
      </c>
    </row>
    <row r="242" s="2" customFormat="1">
      <c r="A242" s="39"/>
      <c r="B242" s="40"/>
      <c r="C242" s="41"/>
      <c r="D242" s="211" t="s">
        <v>124</v>
      </c>
      <c r="E242" s="41"/>
      <c r="F242" s="218" t="s">
        <v>335</v>
      </c>
      <c r="G242" s="41"/>
      <c r="H242" s="41"/>
      <c r="I242" s="213"/>
      <c r="J242" s="41"/>
      <c r="K242" s="41"/>
      <c r="L242" s="45"/>
      <c r="M242" s="214"/>
      <c r="N242" s="215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124</v>
      </c>
      <c r="AU242" s="18" t="s">
        <v>78</v>
      </c>
    </row>
    <row r="243" s="12" customFormat="1" ht="25.92" customHeight="1">
      <c r="A243" s="12"/>
      <c r="B243" s="182"/>
      <c r="C243" s="183"/>
      <c r="D243" s="184" t="s">
        <v>70</v>
      </c>
      <c r="E243" s="185" t="s">
        <v>336</v>
      </c>
      <c r="F243" s="185" t="s">
        <v>337</v>
      </c>
      <c r="G243" s="183"/>
      <c r="H243" s="183"/>
      <c r="I243" s="186"/>
      <c r="J243" s="187">
        <f>BK243</f>
        <v>0</v>
      </c>
      <c r="K243" s="183"/>
      <c r="L243" s="188"/>
      <c r="M243" s="189"/>
      <c r="N243" s="190"/>
      <c r="O243" s="190"/>
      <c r="P243" s="191">
        <f>P244</f>
        <v>0</v>
      </c>
      <c r="Q243" s="190"/>
      <c r="R243" s="191">
        <f>R244</f>
        <v>40.890000000000001</v>
      </c>
      <c r="S243" s="190"/>
      <c r="T243" s="192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93" t="s">
        <v>78</v>
      </c>
      <c r="AT243" s="194" t="s">
        <v>70</v>
      </c>
      <c r="AU243" s="194" t="s">
        <v>71</v>
      </c>
      <c r="AY243" s="193" t="s">
        <v>111</v>
      </c>
      <c r="BK243" s="195">
        <f>BK244</f>
        <v>0</v>
      </c>
    </row>
    <row r="244" s="12" customFormat="1" ht="22.8" customHeight="1">
      <c r="A244" s="12"/>
      <c r="B244" s="182"/>
      <c r="C244" s="183"/>
      <c r="D244" s="184" t="s">
        <v>70</v>
      </c>
      <c r="E244" s="196" t="s">
        <v>338</v>
      </c>
      <c r="F244" s="196" t="s">
        <v>339</v>
      </c>
      <c r="G244" s="183"/>
      <c r="H244" s="183"/>
      <c r="I244" s="186"/>
      <c r="J244" s="197">
        <f>BK244</f>
        <v>0</v>
      </c>
      <c r="K244" s="183"/>
      <c r="L244" s="188"/>
      <c r="M244" s="189"/>
      <c r="N244" s="190"/>
      <c r="O244" s="190"/>
      <c r="P244" s="191">
        <f>SUM(P245:P252)</f>
        <v>0</v>
      </c>
      <c r="Q244" s="190"/>
      <c r="R244" s="191">
        <f>SUM(R245:R252)</f>
        <v>40.890000000000001</v>
      </c>
      <c r="S244" s="190"/>
      <c r="T244" s="192">
        <f>SUM(T245:T252)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93" t="s">
        <v>78</v>
      </c>
      <c r="AT244" s="194" t="s">
        <v>70</v>
      </c>
      <c r="AU244" s="194" t="s">
        <v>76</v>
      </c>
      <c r="AY244" s="193" t="s">
        <v>111</v>
      </c>
      <c r="BK244" s="195">
        <f>SUM(BK245:BK252)</f>
        <v>0</v>
      </c>
    </row>
    <row r="245" s="2" customFormat="1" ht="16.5" customHeight="1">
      <c r="A245" s="39"/>
      <c r="B245" s="40"/>
      <c r="C245" s="198" t="s">
        <v>340</v>
      </c>
      <c r="D245" s="198" t="s">
        <v>114</v>
      </c>
      <c r="E245" s="199" t="s">
        <v>341</v>
      </c>
      <c r="F245" s="200" t="s">
        <v>342</v>
      </c>
      <c r="G245" s="201" t="s">
        <v>117</v>
      </c>
      <c r="H245" s="202">
        <v>1410</v>
      </c>
      <c r="I245" s="203"/>
      <c r="J245" s="204">
        <f>ROUND(I245*H245,2)</f>
        <v>0</v>
      </c>
      <c r="K245" s="200" t="s">
        <v>118</v>
      </c>
      <c r="L245" s="45"/>
      <c r="M245" s="205" t="s">
        <v>19</v>
      </c>
      <c r="N245" s="206" t="s">
        <v>42</v>
      </c>
      <c r="O245" s="85"/>
      <c r="P245" s="207">
        <f>O245*H245</f>
        <v>0</v>
      </c>
      <c r="Q245" s="207">
        <v>0</v>
      </c>
      <c r="R245" s="207">
        <f>Q245*H245</f>
        <v>0</v>
      </c>
      <c r="S245" s="207">
        <v>0</v>
      </c>
      <c r="T245" s="20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09" t="s">
        <v>226</v>
      </c>
      <c r="AT245" s="209" t="s">
        <v>114</v>
      </c>
      <c r="AU245" s="209" t="s">
        <v>78</v>
      </c>
      <c r="AY245" s="18" t="s">
        <v>111</v>
      </c>
      <c r="BE245" s="210">
        <f>IF(N245="základní",J245,0)</f>
        <v>0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8" t="s">
        <v>76</v>
      </c>
      <c r="BK245" s="210">
        <f>ROUND(I245*H245,2)</f>
        <v>0</v>
      </c>
      <c r="BL245" s="18" t="s">
        <v>226</v>
      </c>
      <c r="BM245" s="209" t="s">
        <v>343</v>
      </c>
    </row>
    <row r="246" s="2" customFormat="1">
      <c r="A246" s="39"/>
      <c r="B246" s="40"/>
      <c r="C246" s="41"/>
      <c r="D246" s="211" t="s">
        <v>120</v>
      </c>
      <c r="E246" s="41"/>
      <c r="F246" s="212" t="s">
        <v>344</v>
      </c>
      <c r="G246" s="41"/>
      <c r="H246" s="41"/>
      <c r="I246" s="213"/>
      <c r="J246" s="41"/>
      <c r="K246" s="41"/>
      <c r="L246" s="45"/>
      <c r="M246" s="214"/>
      <c r="N246" s="215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120</v>
      </c>
      <c r="AU246" s="18" t="s">
        <v>78</v>
      </c>
    </row>
    <row r="247" s="2" customFormat="1">
      <c r="A247" s="39"/>
      <c r="B247" s="40"/>
      <c r="C247" s="41"/>
      <c r="D247" s="216" t="s">
        <v>122</v>
      </c>
      <c r="E247" s="41"/>
      <c r="F247" s="217" t="s">
        <v>345</v>
      </c>
      <c r="G247" s="41"/>
      <c r="H247" s="41"/>
      <c r="I247" s="213"/>
      <c r="J247" s="41"/>
      <c r="K247" s="41"/>
      <c r="L247" s="45"/>
      <c r="M247" s="214"/>
      <c r="N247" s="215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122</v>
      </c>
      <c r="AU247" s="18" t="s">
        <v>78</v>
      </c>
    </row>
    <row r="248" s="2" customFormat="1">
      <c r="A248" s="39"/>
      <c r="B248" s="40"/>
      <c r="C248" s="41"/>
      <c r="D248" s="211" t="s">
        <v>124</v>
      </c>
      <c r="E248" s="41"/>
      <c r="F248" s="218" t="s">
        <v>346</v>
      </c>
      <c r="G248" s="41"/>
      <c r="H248" s="41"/>
      <c r="I248" s="213"/>
      <c r="J248" s="41"/>
      <c r="K248" s="41"/>
      <c r="L248" s="45"/>
      <c r="M248" s="214"/>
      <c r="N248" s="215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124</v>
      </c>
      <c r="AU248" s="18" t="s">
        <v>78</v>
      </c>
    </row>
    <row r="249" s="13" customFormat="1">
      <c r="A249" s="13"/>
      <c r="B249" s="219"/>
      <c r="C249" s="220"/>
      <c r="D249" s="211" t="s">
        <v>126</v>
      </c>
      <c r="E249" s="221" t="s">
        <v>19</v>
      </c>
      <c r="F249" s="222" t="s">
        <v>347</v>
      </c>
      <c r="G249" s="220"/>
      <c r="H249" s="223">
        <v>1410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9" t="s">
        <v>126</v>
      </c>
      <c r="AU249" s="229" t="s">
        <v>78</v>
      </c>
      <c r="AV249" s="13" t="s">
        <v>78</v>
      </c>
      <c r="AW249" s="13" t="s">
        <v>32</v>
      </c>
      <c r="AX249" s="13" t="s">
        <v>76</v>
      </c>
      <c r="AY249" s="229" t="s">
        <v>111</v>
      </c>
    </row>
    <row r="250" s="2" customFormat="1" ht="16.5" customHeight="1">
      <c r="A250" s="39"/>
      <c r="B250" s="40"/>
      <c r="C250" s="230" t="s">
        <v>348</v>
      </c>
      <c r="D250" s="230" t="s">
        <v>128</v>
      </c>
      <c r="E250" s="231" t="s">
        <v>349</v>
      </c>
      <c r="F250" s="232" t="s">
        <v>350</v>
      </c>
      <c r="G250" s="233" t="s">
        <v>288</v>
      </c>
      <c r="H250" s="234">
        <v>40.890000000000001</v>
      </c>
      <c r="I250" s="235"/>
      <c r="J250" s="236">
        <f>ROUND(I250*H250,2)</f>
        <v>0</v>
      </c>
      <c r="K250" s="232" t="s">
        <v>118</v>
      </c>
      <c r="L250" s="237"/>
      <c r="M250" s="238" t="s">
        <v>19</v>
      </c>
      <c r="N250" s="239" t="s">
        <v>42</v>
      </c>
      <c r="O250" s="85"/>
      <c r="P250" s="207">
        <f>O250*H250</f>
        <v>0</v>
      </c>
      <c r="Q250" s="207">
        <v>1</v>
      </c>
      <c r="R250" s="207">
        <f>Q250*H250</f>
        <v>40.890000000000001</v>
      </c>
      <c r="S250" s="207">
        <v>0</v>
      </c>
      <c r="T250" s="208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09" t="s">
        <v>351</v>
      </c>
      <c r="AT250" s="209" t="s">
        <v>128</v>
      </c>
      <c r="AU250" s="209" t="s">
        <v>78</v>
      </c>
      <c r="AY250" s="18" t="s">
        <v>111</v>
      </c>
      <c r="BE250" s="210">
        <f>IF(N250="základní",J250,0)</f>
        <v>0</v>
      </c>
      <c r="BF250" s="210">
        <f>IF(N250="snížená",J250,0)</f>
        <v>0</v>
      </c>
      <c r="BG250" s="210">
        <f>IF(N250="zákl. přenesená",J250,0)</f>
        <v>0</v>
      </c>
      <c r="BH250" s="210">
        <f>IF(N250="sníž. přenesená",J250,0)</f>
        <v>0</v>
      </c>
      <c r="BI250" s="210">
        <f>IF(N250="nulová",J250,0)</f>
        <v>0</v>
      </c>
      <c r="BJ250" s="18" t="s">
        <v>76</v>
      </c>
      <c r="BK250" s="210">
        <f>ROUND(I250*H250,2)</f>
        <v>0</v>
      </c>
      <c r="BL250" s="18" t="s">
        <v>226</v>
      </c>
      <c r="BM250" s="209" t="s">
        <v>352</v>
      </c>
    </row>
    <row r="251" s="2" customFormat="1">
      <c r="A251" s="39"/>
      <c r="B251" s="40"/>
      <c r="C251" s="41"/>
      <c r="D251" s="211" t="s">
        <v>120</v>
      </c>
      <c r="E251" s="41"/>
      <c r="F251" s="212" t="s">
        <v>350</v>
      </c>
      <c r="G251" s="41"/>
      <c r="H251" s="41"/>
      <c r="I251" s="213"/>
      <c r="J251" s="41"/>
      <c r="K251" s="41"/>
      <c r="L251" s="45"/>
      <c r="M251" s="214"/>
      <c r="N251" s="215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120</v>
      </c>
      <c r="AU251" s="18" t="s">
        <v>78</v>
      </c>
    </row>
    <row r="252" s="13" customFormat="1">
      <c r="A252" s="13"/>
      <c r="B252" s="219"/>
      <c r="C252" s="220"/>
      <c r="D252" s="211" t="s">
        <v>126</v>
      </c>
      <c r="E252" s="220"/>
      <c r="F252" s="222" t="s">
        <v>353</v>
      </c>
      <c r="G252" s="220"/>
      <c r="H252" s="223">
        <v>40.890000000000001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9" t="s">
        <v>126</v>
      </c>
      <c r="AU252" s="229" t="s">
        <v>78</v>
      </c>
      <c r="AV252" s="13" t="s">
        <v>78</v>
      </c>
      <c r="AW252" s="13" t="s">
        <v>4</v>
      </c>
      <c r="AX252" s="13" t="s">
        <v>76</v>
      </c>
      <c r="AY252" s="229" t="s">
        <v>111</v>
      </c>
    </row>
    <row r="253" s="12" customFormat="1" ht="25.92" customHeight="1">
      <c r="A253" s="12"/>
      <c r="B253" s="182"/>
      <c r="C253" s="183"/>
      <c r="D253" s="184" t="s">
        <v>70</v>
      </c>
      <c r="E253" s="185" t="s">
        <v>354</v>
      </c>
      <c r="F253" s="185" t="s">
        <v>355</v>
      </c>
      <c r="G253" s="183"/>
      <c r="H253" s="183"/>
      <c r="I253" s="186"/>
      <c r="J253" s="187">
        <f>BK253</f>
        <v>0</v>
      </c>
      <c r="K253" s="183"/>
      <c r="L253" s="188"/>
      <c r="M253" s="189"/>
      <c r="N253" s="190"/>
      <c r="O253" s="190"/>
      <c r="P253" s="191">
        <f>P254+P276+P281</f>
        <v>0</v>
      </c>
      <c r="Q253" s="190"/>
      <c r="R253" s="191">
        <f>R254+R276+R281</f>
        <v>0</v>
      </c>
      <c r="S253" s="190"/>
      <c r="T253" s="192">
        <f>T254+T276+T281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3" t="s">
        <v>142</v>
      </c>
      <c r="AT253" s="194" t="s">
        <v>70</v>
      </c>
      <c r="AU253" s="194" t="s">
        <v>71</v>
      </c>
      <c r="AY253" s="193" t="s">
        <v>111</v>
      </c>
      <c r="BK253" s="195">
        <f>BK254+BK276+BK281</f>
        <v>0</v>
      </c>
    </row>
    <row r="254" s="12" customFormat="1" ht="22.8" customHeight="1">
      <c r="A254" s="12"/>
      <c r="B254" s="182"/>
      <c r="C254" s="183"/>
      <c r="D254" s="184" t="s">
        <v>70</v>
      </c>
      <c r="E254" s="196" t="s">
        <v>356</v>
      </c>
      <c r="F254" s="196" t="s">
        <v>357</v>
      </c>
      <c r="G254" s="183"/>
      <c r="H254" s="183"/>
      <c r="I254" s="186"/>
      <c r="J254" s="197">
        <f>BK254</f>
        <v>0</v>
      </c>
      <c r="K254" s="183"/>
      <c r="L254" s="188"/>
      <c r="M254" s="189"/>
      <c r="N254" s="190"/>
      <c r="O254" s="190"/>
      <c r="P254" s="191">
        <f>SUM(P255:P275)</f>
        <v>0</v>
      </c>
      <c r="Q254" s="190"/>
      <c r="R254" s="191">
        <f>SUM(R255:R275)</f>
        <v>0</v>
      </c>
      <c r="S254" s="190"/>
      <c r="T254" s="192">
        <f>SUM(T255:T275)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93" t="s">
        <v>142</v>
      </c>
      <c r="AT254" s="194" t="s">
        <v>70</v>
      </c>
      <c r="AU254" s="194" t="s">
        <v>76</v>
      </c>
      <c r="AY254" s="193" t="s">
        <v>111</v>
      </c>
      <c r="BK254" s="195">
        <f>SUM(BK255:BK275)</f>
        <v>0</v>
      </c>
    </row>
    <row r="255" s="2" customFormat="1" ht="16.5" customHeight="1">
      <c r="A255" s="39"/>
      <c r="B255" s="40"/>
      <c r="C255" s="198" t="s">
        <v>358</v>
      </c>
      <c r="D255" s="198" t="s">
        <v>114</v>
      </c>
      <c r="E255" s="199" t="s">
        <v>359</v>
      </c>
      <c r="F255" s="200" t="s">
        <v>357</v>
      </c>
      <c r="G255" s="201" t="s">
        <v>360</v>
      </c>
      <c r="H255" s="202">
        <v>1</v>
      </c>
      <c r="I255" s="203"/>
      <c r="J255" s="204">
        <f>ROUND(I255*H255,2)</f>
        <v>0</v>
      </c>
      <c r="K255" s="200" t="s">
        <v>118</v>
      </c>
      <c r="L255" s="45"/>
      <c r="M255" s="205" t="s">
        <v>19</v>
      </c>
      <c r="N255" s="206" t="s">
        <v>42</v>
      </c>
      <c r="O255" s="85"/>
      <c r="P255" s="207">
        <f>O255*H255</f>
        <v>0</v>
      </c>
      <c r="Q255" s="207">
        <v>0</v>
      </c>
      <c r="R255" s="207">
        <f>Q255*H255</f>
        <v>0</v>
      </c>
      <c r="S255" s="207">
        <v>0</v>
      </c>
      <c r="T255" s="208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09" t="s">
        <v>361</v>
      </c>
      <c r="AT255" s="209" t="s">
        <v>114</v>
      </c>
      <c r="AU255" s="209" t="s">
        <v>78</v>
      </c>
      <c r="AY255" s="18" t="s">
        <v>111</v>
      </c>
      <c r="BE255" s="210">
        <f>IF(N255="základní",J255,0)</f>
        <v>0</v>
      </c>
      <c r="BF255" s="210">
        <f>IF(N255="snížená",J255,0)</f>
        <v>0</v>
      </c>
      <c r="BG255" s="210">
        <f>IF(N255="zákl. přenesená",J255,0)</f>
        <v>0</v>
      </c>
      <c r="BH255" s="210">
        <f>IF(N255="sníž. přenesená",J255,0)</f>
        <v>0</v>
      </c>
      <c r="BI255" s="210">
        <f>IF(N255="nulová",J255,0)</f>
        <v>0</v>
      </c>
      <c r="BJ255" s="18" t="s">
        <v>76</v>
      </c>
      <c r="BK255" s="210">
        <f>ROUND(I255*H255,2)</f>
        <v>0</v>
      </c>
      <c r="BL255" s="18" t="s">
        <v>361</v>
      </c>
      <c r="BM255" s="209" t="s">
        <v>362</v>
      </c>
    </row>
    <row r="256" s="2" customFormat="1">
      <c r="A256" s="39"/>
      <c r="B256" s="40"/>
      <c r="C256" s="41"/>
      <c r="D256" s="211" t="s">
        <v>120</v>
      </c>
      <c r="E256" s="41"/>
      <c r="F256" s="212" t="s">
        <v>357</v>
      </c>
      <c r="G256" s="41"/>
      <c r="H256" s="41"/>
      <c r="I256" s="213"/>
      <c r="J256" s="41"/>
      <c r="K256" s="41"/>
      <c r="L256" s="45"/>
      <c r="M256" s="214"/>
      <c r="N256" s="215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120</v>
      </c>
      <c r="AU256" s="18" t="s">
        <v>78</v>
      </c>
    </row>
    <row r="257" s="2" customFormat="1">
      <c r="A257" s="39"/>
      <c r="B257" s="40"/>
      <c r="C257" s="41"/>
      <c r="D257" s="216" t="s">
        <v>122</v>
      </c>
      <c r="E257" s="41"/>
      <c r="F257" s="217" t="s">
        <v>363</v>
      </c>
      <c r="G257" s="41"/>
      <c r="H257" s="41"/>
      <c r="I257" s="213"/>
      <c r="J257" s="41"/>
      <c r="K257" s="41"/>
      <c r="L257" s="45"/>
      <c r="M257" s="214"/>
      <c r="N257" s="215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122</v>
      </c>
      <c r="AU257" s="18" t="s">
        <v>78</v>
      </c>
    </row>
    <row r="258" s="2" customFormat="1">
      <c r="A258" s="39"/>
      <c r="B258" s="40"/>
      <c r="C258" s="41"/>
      <c r="D258" s="211" t="s">
        <v>124</v>
      </c>
      <c r="E258" s="41"/>
      <c r="F258" s="218" t="s">
        <v>364</v>
      </c>
      <c r="G258" s="41"/>
      <c r="H258" s="41"/>
      <c r="I258" s="213"/>
      <c r="J258" s="41"/>
      <c r="K258" s="41"/>
      <c r="L258" s="45"/>
      <c r="M258" s="214"/>
      <c r="N258" s="215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124</v>
      </c>
      <c r="AU258" s="18" t="s">
        <v>78</v>
      </c>
    </row>
    <row r="259" s="2" customFormat="1" ht="16.5" customHeight="1">
      <c r="A259" s="39"/>
      <c r="B259" s="40"/>
      <c r="C259" s="198" t="s">
        <v>351</v>
      </c>
      <c r="D259" s="198" t="s">
        <v>114</v>
      </c>
      <c r="E259" s="199" t="s">
        <v>365</v>
      </c>
      <c r="F259" s="200" t="s">
        <v>366</v>
      </c>
      <c r="G259" s="201" t="s">
        <v>360</v>
      </c>
      <c r="H259" s="202">
        <v>1</v>
      </c>
      <c r="I259" s="203"/>
      <c r="J259" s="204">
        <f>ROUND(I259*H259,2)</f>
        <v>0</v>
      </c>
      <c r="K259" s="200" t="s">
        <v>118</v>
      </c>
      <c r="L259" s="45"/>
      <c r="M259" s="205" t="s">
        <v>19</v>
      </c>
      <c r="N259" s="206" t="s">
        <v>42</v>
      </c>
      <c r="O259" s="85"/>
      <c r="P259" s="207">
        <f>O259*H259</f>
        <v>0</v>
      </c>
      <c r="Q259" s="207">
        <v>0</v>
      </c>
      <c r="R259" s="207">
        <f>Q259*H259</f>
        <v>0</v>
      </c>
      <c r="S259" s="207">
        <v>0</v>
      </c>
      <c r="T259" s="208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09" t="s">
        <v>361</v>
      </c>
      <c r="AT259" s="209" t="s">
        <v>114</v>
      </c>
      <c r="AU259" s="209" t="s">
        <v>78</v>
      </c>
      <c r="AY259" s="18" t="s">
        <v>111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8" t="s">
        <v>76</v>
      </c>
      <c r="BK259" s="210">
        <f>ROUND(I259*H259,2)</f>
        <v>0</v>
      </c>
      <c r="BL259" s="18" t="s">
        <v>361</v>
      </c>
      <c r="BM259" s="209" t="s">
        <v>367</v>
      </c>
    </row>
    <row r="260" s="2" customFormat="1">
      <c r="A260" s="39"/>
      <c r="B260" s="40"/>
      <c r="C260" s="41"/>
      <c r="D260" s="211" t="s">
        <v>120</v>
      </c>
      <c r="E260" s="41"/>
      <c r="F260" s="212" t="s">
        <v>366</v>
      </c>
      <c r="G260" s="41"/>
      <c r="H260" s="41"/>
      <c r="I260" s="213"/>
      <c r="J260" s="41"/>
      <c r="K260" s="41"/>
      <c r="L260" s="45"/>
      <c r="M260" s="214"/>
      <c r="N260" s="215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120</v>
      </c>
      <c r="AU260" s="18" t="s">
        <v>78</v>
      </c>
    </row>
    <row r="261" s="2" customFormat="1">
      <c r="A261" s="39"/>
      <c r="B261" s="40"/>
      <c r="C261" s="41"/>
      <c r="D261" s="216" t="s">
        <v>122</v>
      </c>
      <c r="E261" s="41"/>
      <c r="F261" s="217" t="s">
        <v>368</v>
      </c>
      <c r="G261" s="41"/>
      <c r="H261" s="41"/>
      <c r="I261" s="213"/>
      <c r="J261" s="41"/>
      <c r="K261" s="41"/>
      <c r="L261" s="45"/>
      <c r="M261" s="214"/>
      <c r="N261" s="215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122</v>
      </c>
      <c r="AU261" s="18" t="s">
        <v>78</v>
      </c>
    </row>
    <row r="262" s="2" customFormat="1">
      <c r="A262" s="39"/>
      <c r="B262" s="40"/>
      <c r="C262" s="41"/>
      <c r="D262" s="211" t="s">
        <v>124</v>
      </c>
      <c r="E262" s="41"/>
      <c r="F262" s="218" t="s">
        <v>369</v>
      </c>
      <c r="G262" s="41"/>
      <c r="H262" s="41"/>
      <c r="I262" s="213"/>
      <c r="J262" s="41"/>
      <c r="K262" s="41"/>
      <c r="L262" s="45"/>
      <c r="M262" s="214"/>
      <c r="N262" s="215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124</v>
      </c>
      <c r="AU262" s="18" t="s">
        <v>78</v>
      </c>
    </row>
    <row r="263" s="2" customFormat="1" ht="16.5" customHeight="1">
      <c r="A263" s="39"/>
      <c r="B263" s="40"/>
      <c r="C263" s="198" t="s">
        <v>370</v>
      </c>
      <c r="D263" s="198" t="s">
        <v>114</v>
      </c>
      <c r="E263" s="199" t="s">
        <v>371</v>
      </c>
      <c r="F263" s="200" t="s">
        <v>372</v>
      </c>
      <c r="G263" s="201" t="s">
        <v>360</v>
      </c>
      <c r="H263" s="202">
        <v>1</v>
      </c>
      <c r="I263" s="203"/>
      <c r="J263" s="204">
        <f>ROUND(I263*H263,2)</f>
        <v>0</v>
      </c>
      <c r="K263" s="200" t="s">
        <v>118</v>
      </c>
      <c r="L263" s="45"/>
      <c r="M263" s="205" t="s">
        <v>19</v>
      </c>
      <c r="N263" s="206" t="s">
        <v>42</v>
      </c>
      <c r="O263" s="85"/>
      <c r="P263" s="207">
        <f>O263*H263</f>
        <v>0</v>
      </c>
      <c r="Q263" s="207">
        <v>0</v>
      </c>
      <c r="R263" s="207">
        <f>Q263*H263</f>
        <v>0</v>
      </c>
      <c r="S263" s="207">
        <v>0</v>
      </c>
      <c r="T263" s="208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09" t="s">
        <v>361</v>
      </c>
      <c r="AT263" s="209" t="s">
        <v>114</v>
      </c>
      <c r="AU263" s="209" t="s">
        <v>78</v>
      </c>
      <c r="AY263" s="18" t="s">
        <v>111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8" t="s">
        <v>76</v>
      </c>
      <c r="BK263" s="210">
        <f>ROUND(I263*H263,2)</f>
        <v>0</v>
      </c>
      <c r="BL263" s="18" t="s">
        <v>361</v>
      </c>
      <c r="BM263" s="209" t="s">
        <v>373</v>
      </c>
    </row>
    <row r="264" s="2" customFormat="1">
      <c r="A264" s="39"/>
      <c r="B264" s="40"/>
      <c r="C264" s="41"/>
      <c r="D264" s="211" t="s">
        <v>120</v>
      </c>
      <c r="E264" s="41"/>
      <c r="F264" s="212" t="s">
        <v>372</v>
      </c>
      <c r="G264" s="41"/>
      <c r="H264" s="41"/>
      <c r="I264" s="213"/>
      <c r="J264" s="41"/>
      <c r="K264" s="41"/>
      <c r="L264" s="45"/>
      <c r="M264" s="214"/>
      <c r="N264" s="215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120</v>
      </c>
      <c r="AU264" s="18" t="s">
        <v>78</v>
      </c>
    </row>
    <row r="265" s="2" customFormat="1">
      <c r="A265" s="39"/>
      <c r="B265" s="40"/>
      <c r="C265" s="41"/>
      <c r="D265" s="216" t="s">
        <v>122</v>
      </c>
      <c r="E265" s="41"/>
      <c r="F265" s="217" t="s">
        <v>374</v>
      </c>
      <c r="G265" s="41"/>
      <c r="H265" s="41"/>
      <c r="I265" s="213"/>
      <c r="J265" s="41"/>
      <c r="K265" s="41"/>
      <c r="L265" s="45"/>
      <c r="M265" s="214"/>
      <c r="N265" s="215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122</v>
      </c>
      <c r="AU265" s="18" t="s">
        <v>78</v>
      </c>
    </row>
    <row r="266" s="2" customFormat="1">
      <c r="A266" s="39"/>
      <c r="B266" s="40"/>
      <c r="C266" s="41"/>
      <c r="D266" s="211" t="s">
        <v>124</v>
      </c>
      <c r="E266" s="41"/>
      <c r="F266" s="218" t="s">
        <v>375</v>
      </c>
      <c r="G266" s="41"/>
      <c r="H266" s="41"/>
      <c r="I266" s="213"/>
      <c r="J266" s="41"/>
      <c r="K266" s="41"/>
      <c r="L266" s="45"/>
      <c r="M266" s="214"/>
      <c r="N266" s="215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124</v>
      </c>
      <c r="AU266" s="18" t="s">
        <v>78</v>
      </c>
    </row>
    <row r="267" s="2" customFormat="1" ht="16.5" customHeight="1">
      <c r="A267" s="39"/>
      <c r="B267" s="40"/>
      <c r="C267" s="198" t="s">
        <v>376</v>
      </c>
      <c r="D267" s="198" t="s">
        <v>114</v>
      </c>
      <c r="E267" s="199" t="s">
        <v>377</v>
      </c>
      <c r="F267" s="200" t="s">
        <v>378</v>
      </c>
      <c r="G267" s="201" t="s">
        <v>360</v>
      </c>
      <c r="H267" s="202">
        <v>30</v>
      </c>
      <c r="I267" s="203"/>
      <c r="J267" s="204">
        <f>ROUND(I267*H267,2)</f>
        <v>0</v>
      </c>
      <c r="K267" s="200" t="s">
        <v>118</v>
      </c>
      <c r="L267" s="45"/>
      <c r="M267" s="205" t="s">
        <v>19</v>
      </c>
      <c r="N267" s="206" t="s">
        <v>42</v>
      </c>
      <c r="O267" s="85"/>
      <c r="P267" s="207">
        <f>O267*H267</f>
        <v>0</v>
      </c>
      <c r="Q267" s="207">
        <v>0</v>
      </c>
      <c r="R267" s="207">
        <f>Q267*H267</f>
        <v>0</v>
      </c>
      <c r="S267" s="207">
        <v>0</v>
      </c>
      <c r="T267" s="208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09" t="s">
        <v>361</v>
      </c>
      <c r="AT267" s="209" t="s">
        <v>114</v>
      </c>
      <c r="AU267" s="209" t="s">
        <v>78</v>
      </c>
      <c r="AY267" s="18" t="s">
        <v>111</v>
      </c>
      <c r="BE267" s="210">
        <f>IF(N267="základní",J267,0)</f>
        <v>0</v>
      </c>
      <c r="BF267" s="210">
        <f>IF(N267="snížená",J267,0)</f>
        <v>0</v>
      </c>
      <c r="BG267" s="210">
        <f>IF(N267="zákl. přenesená",J267,0)</f>
        <v>0</v>
      </c>
      <c r="BH267" s="210">
        <f>IF(N267="sníž. přenesená",J267,0)</f>
        <v>0</v>
      </c>
      <c r="BI267" s="210">
        <f>IF(N267="nulová",J267,0)</f>
        <v>0</v>
      </c>
      <c r="BJ267" s="18" t="s">
        <v>76</v>
      </c>
      <c r="BK267" s="210">
        <f>ROUND(I267*H267,2)</f>
        <v>0</v>
      </c>
      <c r="BL267" s="18" t="s">
        <v>361</v>
      </c>
      <c r="BM267" s="209" t="s">
        <v>379</v>
      </c>
    </row>
    <row r="268" s="2" customFormat="1">
      <c r="A268" s="39"/>
      <c r="B268" s="40"/>
      <c r="C268" s="41"/>
      <c r="D268" s="211" t="s">
        <v>120</v>
      </c>
      <c r="E268" s="41"/>
      <c r="F268" s="212" t="s">
        <v>378</v>
      </c>
      <c r="G268" s="41"/>
      <c r="H268" s="41"/>
      <c r="I268" s="213"/>
      <c r="J268" s="41"/>
      <c r="K268" s="41"/>
      <c r="L268" s="45"/>
      <c r="M268" s="214"/>
      <c r="N268" s="215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120</v>
      </c>
      <c r="AU268" s="18" t="s">
        <v>78</v>
      </c>
    </row>
    <row r="269" s="2" customFormat="1">
      <c r="A269" s="39"/>
      <c r="B269" s="40"/>
      <c r="C269" s="41"/>
      <c r="D269" s="216" t="s">
        <v>122</v>
      </c>
      <c r="E269" s="41"/>
      <c r="F269" s="217" t="s">
        <v>380</v>
      </c>
      <c r="G269" s="41"/>
      <c r="H269" s="41"/>
      <c r="I269" s="213"/>
      <c r="J269" s="41"/>
      <c r="K269" s="41"/>
      <c r="L269" s="45"/>
      <c r="M269" s="214"/>
      <c r="N269" s="215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122</v>
      </c>
      <c r="AU269" s="18" t="s">
        <v>78</v>
      </c>
    </row>
    <row r="270" s="2" customFormat="1">
      <c r="A270" s="39"/>
      <c r="B270" s="40"/>
      <c r="C270" s="41"/>
      <c r="D270" s="211" t="s">
        <v>124</v>
      </c>
      <c r="E270" s="41"/>
      <c r="F270" s="218" t="s">
        <v>381</v>
      </c>
      <c r="G270" s="41"/>
      <c r="H270" s="41"/>
      <c r="I270" s="213"/>
      <c r="J270" s="41"/>
      <c r="K270" s="41"/>
      <c r="L270" s="45"/>
      <c r="M270" s="214"/>
      <c r="N270" s="215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124</v>
      </c>
      <c r="AU270" s="18" t="s">
        <v>78</v>
      </c>
    </row>
    <row r="271" s="13" customFormat="1">
      <c r="A271" s="13"/>
      <c r="B271" s="219"/>
      <c r="C271" s="220"/>
      <c r="D271" s="211" t="s">
        <v>126</v>
      </c>
      <c r="E271" s="221" t="s">
        <v>19</v>
      </c>
      <c r="F271" s="222" t="s">
        <v>382</v>
      </c>
      <c r="G271" s="220"/>
      <c r="H271" s="223">
        <v>30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9" t="s">
        <v>126</v>
      </c>
      <c r="AU271" s="229" t="s">
        <v>78</v>
      </c>
      <c r="AV271" s="13" t="s">
        <v>78</v>
      </c>
      <c r="AW271" s="13" t="s">
        <v>32</v>
      </c>
      <c r="AX271" s="13" t="s">
        <v>76</v>
      </c>
      <c r="AY271" s="229" t="s">
        <v>111</v>
      </c>
    </row>
    <row r="272" s="2" customFormat="1" ht="16.5" customHeight="1">
      <c r="A272" s="39"/>
      <c r="B272" s="40"/>
      <c r="C272" s="198" t="s">
        <v>383</v>
      </c>
      <c r="D272" s="198" t="s">
        <v>114</v>
      </c>
      <c r="E272" s="199" t="s">
        <v>384</v>
      </c>
      <c r="F272" s="200" t="s">
        <v>385</v>
      </c>
      <c r="G272" s="201" t="s">
        <v>360</v>
      </c>
      <c r="H272" s="202">
        <v>1</v>
      </c>
      <c r="I272" s="203"/>
      <c r="J272" s="204">
        <f>ROUND(I272*H272,2)</f>
        <v>0</v>
      </c>
      <c r="K272" s="200" t="s">
        <v>118</v>
      </c>
      <c r="L272" s="45"/>
      <c r="M272" s="205" t="s">
        <v>19</v>
      </c>
      <c r="N272" s="206" t="s">
        <v>42</v>
      </c>
      <c r="O272" s="85"/>
      <c r="P272" s="207">
        <f>O272*H272</f>
        <v>0</v>
      </c>
      <c r="Q272" s="207">
        <v>0</v>
      </c>
      <c r="R272" s="207">
        <f>Q272*H272</f>
        <v>0</v>
      </c>
      <c r="S272" s="207">
        <v>0</v>
      </c>
      <c r="T272" s="208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09" t="s">
        <v>361</v>
      </c>
      <c r="AT272" s="209" t="s">
        <v>114</v>
      </c>
      <c r="AU272" s="209" t="s">
        <v>78</v>
      </c>
      <c r="AY272" s="18" t="s">
        <v>111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8" t="s">
        <v>76</v>
      </c>
      <c r="BK272" s="210">
        <f>ROUND(I272*H272,2)</f>
        <v>0</v>
      </c>
      <c r="BL272" s="18" t="s">
        <v>361</v>
      </c>
      <c r="BM272" s="209" t="s">
        <v>386</v>
      </c>
    </row>
    <row r="273" s="2" customFormat="1">
      <c r="A273" s="39"/>
      <c r="B273" s="40"/>
      <c r="C273" s="41"/>
      <c r="D273" s="211" t="s">
        <v>120</v>
      </c>
      <c r="E273" s="41"/>
      <c r="F273" s="212" t="s">
        <v>385</v>
      </c>
      <c r="G273" s="41"/>
      <c r="H273" s="41"/>
      <c r="I273" s="213"/>
      <c r="J273" s="41"/>
      <c r="K273" s="41"/>
      <c r="L273" s="45"/>
      <c r="M273" s="214"/>
      <c r="N273" s="215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120</v>
      </c>
      <c r="AU273" s="18" t="s">
        <v>78</v>
      </c>
    </row>
    <row r="274" s="2" customFormat="1">
      <c r="A274" s="39"/>
      <c r="B274" s="40"/>
      <c r="C274" s="41"/>
      <c r="D274" s="216" t="s">
        <v>122</v>
      </c>
      <c r="E274" s="41"/>
      <c r="F274" s="217" t="s">
        <v>387</v>
      </c>
      <c r="G274" s="41"/>
      <c r="H274" s="41"/>
      <c r="I274" s="213"/>
      <c r="J274" s="41"/>
      <c r="K274" s="41"/>
      <c r="L274" s="45"/>
      <c r="M274" s="214"/>
      <c r="N274" s="215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122</v>
      </c>
      <c r="AU274" s="18" t="s">
        <v>78</v>
      </c>
    </row>
    <row r="275" s="2" customFormat="1">
      <c r="A275" s="39"/>
      <c r="B275" s="40"/>
      <c r="C275" s="41"/>
      <c r="D275" s="211" t="s">
        <v>124</v>
      </c>
      <c r="E275" s="41"/>
      <c r="F275" s="218" t="s">
        <v>388</v>
      </c>
      <c r="G275" s="41"/>
      <c r="H275" s="41"/>
      <c r="I275" s="213"/>
      <c r="J275" s="41"/>
      <c r="K275" s="41"/>
      <c r="L275" s="45"/>
      <c r="M275" s="214"/>
      <c r="N275" s="215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124</v>
      </c>
      <c r="AU275" s="18" t="s">
        <v>78</v>
      </c>
    </row>
    <row r="276" s="12" customFormat="1" ht="22.8" customHeight="1">
      <c r="A276" s="12"/>
      <c r="B276" s="182"/>
      <c r="C276" s="183"/>
      <c r="D276" s="184" t="s">
        <v>70</v>
      </c>
      <c r="E276" s="196" t="s">
        <v>389</v>
      </c>
      <c r="F276" s="196" t="s">
        <v>390</v>
      </c>
      <c r="G276" s="183"/>
      <c r="H276" s="183"/>
      <c r="I276" s="186"/>
      <c r="J276" s="197">
        <f>BK276</f>
        <v>0</v>
      </c>
      <c r="K276" s="183"/>
      <c r="L276" s="188"/>
      <c r="M276" s="189"/>
      <c r="N276" s="190"/>
      <c r="O276" s="190"/>
      <c r="P276" s="191">
        <f>SUM(P277:P280)</f>
        <v>0</v>
      </c>
      <c r="Q276" s="190"/>
      <c r="R276" s="191">
        <f>SUM(R277:R280)</f>
        <v>0</v>
      </c>
      <c r="S276" s="190"/>
      <c r="T276" s="192">
        <f>SUM(T277:T280)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93" t="s">
        <v>142</v>
      </c>
      <c r="AT276" s="194" t="s">
        <v>70</v>
      </c>
      <c r="AU276" s="194" t="s">
        <v>76</v>
      </c>
      <c r="AY276" s="193" t="s">
        <v>111</v>
      </c>
      <c r="BK276" s="195">
        <f>SUM(BK277:BK280)</f>
        <v>0</v>
      </c>
    </row>
    <row r="277" s="2" customFormat="1" ht="16.5" customHeight="1">
      <c r="A277" s="39"/>
      <c r="B277" s="40"/>
      <c r="C277" s="198" t="s">
        <v>391</v>
      </c>
      <c r="D277" s="198" t="s">
        <v>114</v>
      </c>
      <c r="E277" s="199" t="s">
        <v>392</v>
      </c>
      <c r="F277" s="200" t="s">
        <v>393</v>
      </c>
      <c r="G277" s="201" t="s">
        <v>360</v>
      </c>
      <c r="H277" s="202">
        <v>1</v>
      </c>
      <c r="I277" s="203"/>
      <c r="J277" s="204">
        <f>ROUND(I277*H277,2)</f>
        <v>0</v>
      </c>
      <c r="K277" s="200" t="s">
        <v>118</v>
      </c>
      <c r="L277" s="45"/>
      <c r="M277" s="205" t="s">
        <v>19</v>
      </c>
      <c r="N277" s="206" t="s">
        <v>42</v>
      </c>
      <c r="O277" s="85"/>
      <c r="P277" s="207">
        <f>O277*H277</f>
        <v>0</v>
      </c>
      <c r="Q277" s="207">
        <v>0</v>
      </c>
      <c r="R277" s="207">
        <f>Q277*H277</f>
        <v>0</v>
      </c>
      <c r="S277" s="207">
        <v>0</v>
      </c>
      <c r="T277" s="208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09" t="s">
        <v>361</v>
      </c>
      <c r="AT277" s="209" t="s">
        <v>114</v>
      </c>
      <c r="AU277" s="209" t="s">
        <v>78</v>
      </c>
      <c r="AY277" s="18" t="s">
        <v>111</v>
      </c>
      <c r="BE277" s="210">
        <f>IF(N277="základní",J277,0)</f>
        <v>0</v>
      </c>
      <c r="BF277" s="210">
        <f>IF(N277="snížená",J277,0)</f>
        <v>0</v>
      </c>
      <c r="BG277" s="210">
        <f>IF(N277="zákl. přenesená",J277,0)</f>
        <v>0</v>
      </c>
      <c r="BH277" s="210">
        <f>IF(N277="sníž. přenesená",J277,0)</f>
        <v>0</v>
      </c>
      <c r="BI277" s="210">
        <f>IF(N277="nulová",J277,0)</f>
        <v>0</v>
      </c>
      <c r="BJ277" s="18" t="s">
        <v>76</v>
      </c>
      <c r="BK277" s="210">
        <f>ROUND(I277*H277,2)</f>
        <v>0</v>
      </c>
      <c r="BL277" s="18" t="s">
        <v>361</v>
      </c>
      <c r="BM277" s="209" t="s">
        <v>394</v>
      </c>
    </row>
    <row r="278" s="2" customFormat="1">
      <c r="A278" s="39"/>
      <c r="B278" s="40"/>
      <c r="C278" s="41"/>
      <c r="D278" s="211" t="s">
        <v>120</v>
      </c>
      <c r="E278" s="41"/>
      <c r="F278" s="212" t="s">
        <v>393</v>
      </c>
      <c r="G278" s="41"/>
      <c r="H278" s="41"/>
      <c r="I278" s="213"/>
      <c r="J278" s="41"/>
      <c r="K278" s="41"/>
      <c r="L278" s="45"/>
      <c r="M278" s="214"/>
      <c r="N278" s="215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120</v>
      </c>
      <c r="AU278" s="18" t="s">
        <v>78</v>
      </c>
    </row>
    <row r="279" s="2" customFormat="1">
      <c r="A279" s="39"/>
      <c r="B279" s="40"/>
      <c r="C279" s="41"/>
      <c r="D279" s="216" t="s">
        <v>122</v>
      </c>
      <c r="E279" s="41"/>
      <c r="F279" s="217" t="s">
        <v>395</v>
      </c>
      <c r="G279" s="41"/>
      <c r="H279" s="41"/>
      <c r="I279" s="213"/>
      <c r="J279" s="41"/>
      <c r="K279" s="41"/>
      <c r="L279" s="45"/>
      <c r="M279" s="214"/>
      <c r="N279" s="215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122</v>
      </c>
      <c r="AU279" s="18" t="s">
        <v>78</v>
      </c>
    </row>
    <row r="280" s="2" customFormat="1">
      <c r="A280" s="39"/>
      <c r="B280" s="40"/>
      <c r="C280" s="41"/>
      <c r="D280" s="211" t="s">
        <v>124</v>
      </c>
      <c r="E280" s="41"/>
      <c r="F280" s="218" t="s">
        <v>396</v>
      </c>
      <c r="G280" s="41"/>
      <c r="H280" s="41"/>
      <c r="I280" s="213"/>
      <c r="J280" s="41"/>
      <c r="K280" s="41"/>
      <c r="L280" s="45"/>
      <c r="M280" s="214"/>
      <c r="N280" s="215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124</v>
      </c>
      <c r="AU280" s="18" t="s">
        <v>78</v>
      </c>
    </row>
    <row r="281" s="12" customFormat="1" ht="22.8" customHeight="1">
      <c r="A281" s="12"/>
      <c r="B281" s="182"/>
      <c r="C281" s="183"/>
      <c r="D281" s="184" t="s">
        <v>70</v>
      </c>
      <c r="E281" s="196" t="s">
        <v>397</v>
      </c>
      <c r="F281" s="196" t="s">
        <v>398</v>
      </c>
      <c r="G281" s="183"/>
      <c r="H281" s="183"/>
      <c r="I281" s="186"/>
      <c r="J281" s="197">
        <f>BK281</f>
        <v>0</v>
      </c>
      <c r="K281" s="183"/>
      <c r="L281" s="188"/>
      <c r="M281" s="189"/>
      <c r="N281" s="190"/>
      <c r="O281" s="190"/>
      <c r="P281" s="191">
        <f>SUM(P282:P286)</f>
        <v>0</v>
      </c>
      <c r="Q281" s="190"/>
      <c r="R281" s="191">
        <f>SUM(R282:R286)</f>
        <v>0</v>
      </c>
      <c r="S281" s="190"/>
      <c r="T281" s="192">
        <f>SUM(T282:T286)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93" t="s">
        <v>142</v>
      </c>
      <c r="AT281" s="194" t="s">
        <v>70</v>
      </c>
      <c r="AU281" s="194" t="s">
        <v>76</v>
      </c>
      <c r="AY281" s="193" t="s">
        <v>111</v>
      </c>
      <c r="BK281" s="195">
        <f>SUM(BK282:BK286)</f>
        <v>0</v>
      </c>
    </row>
    <row r="282" s="2" customFormat="1" ht="16.5" customHeight="1">
      <c r="A282" s="39"/>
      <c r="B282" s="40"/>
      <c r="C282" s="198" t="s">
        <v>399</v>
      </c>
      <c r="D282" s="198" t="s">
        <v>114</v>
      </c>
      <c r="E282" s="199" t="s">
        <v>400</v>
      </c>
      <c r="F282" s="200" t="s">
        <v>398</v>
      </c>
      <c r="G282" s="201" t="s">
        <v>360</v>
      </c>
      <c r="H282" s="202">
        <v>30</v>
      </c>
      <c r="I282" s="203"/>
      <c r="J282" s="204">
        <f>ROUND(I282*H282,2)</f>
        <v>0</v>
      </c>
      <c r="K282" s="200" t="s">
        <v>118</v>
      </c>
      <c r="L282" s="45"/>
      <c r="M282" s="205" t="s">
        <v>19</v>
      </c>
      <c r="N282" s="206" t="s">
        <v>42</v>
      </c>
      <c r="O282" s="85"/>
      <c r="P282" s="207">
        <f>O282*H282</f>
        <v>0</v>
      </c>
      <c r="Q282" s="207">
        <v>0</v>
      </c>
      <c r="R282" s="207">
        <f>Q282*H282</f>
        <v>0</v>
      </c>
      <c r="S282" s="207">
        <v>0</v>
      </c>
      <c r="T282" s="208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09" t="s">
        <v>361</v>
      </c>
      <c r="AT282" s="209" t="s">
        <v>114</v>
      </c>
      <c r="AU282" s="209" t="s">
        <v>78</v>
      </c>
      <c r="AY282" s="18" t="s">
        <v>111</v>
      </c>
      <c r="BE282" s="210">
        <f>IF(N282="základní",J282,0)</f>
        <v>0</v>
      </c>
      <c r="BF282" s="210">
        <f>IF(N282="snížená",J282,0)</f>
        <v>0</v>
      </c>
      <c r="BG282" s="210">
        <f>IF(N282="zákl. přenesená",J282,0)</f>
        <v>0</v>
      </c>
      <c r="BH282" s="210">
        <f>IF(N282="sníž. přenesená",J282,0)</f>
        <v>0</v>
      </c>
      <c r="BI282" s="210">
        <f>IF(N282="nulová",J282,0)</f>
        <v>0</v>
      </c>
      <c r="BJ282" s="18" t="s">
        <v>76</v>
      </c>
      <c r="BK282" s="210">
        <f>ROUND(I282*H282,2)</f>
        <v>0</v>
      </c>
      <c r="BL282" s="18" t="s">
        <v>361</v>
      </c>
      <c r="BM282" s="209" t="s">
        <v>401</v>
      </c>
    </row>
    <row r="283" s="2" customFormat="1">
      <c r="A283" s="39"/>
      <c r="B283" s="40"/>
      <c r="C283" s="41"/>
      <c r="D283" s="211" t="s">
        <v>120</v>
      </c>
      <c r="E283" s="41"/>
      <c r="F283" s="212" t="s">
        <v>398</v>
      </c>
      <c r="G283" s="41"/>
      <c r="H283" s="41"/>
      <c r="I283" s="213"/>
      <c r="J283" s="41"/>
      <c r="K283" s="41"/>
      <c r="L283" s="45"/>
      <c r="M283" s="214"/>
      <c r="N283" s="215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120</v>
      </c>
      <c r="AU283" s="18" t="s">
        <v>78</v>
      </c>
    </row>
    <row r="284" s="2" customFormat="1">
      <c r="A284" s="39"/>
      <c r="B284" s="40"/>
      <c r="C284" s="41"/>
      <c r="D284" s="216" t="s">
        <v>122</v>
      </c>
      <c r="E284" s="41"/>
      <c r="F284" s="217" t="s">
        <v>402</v>
      </c>
      <c r="G284" s="41"/>
      <c r="H284" s="41"/>
      <c r="I284" s="213"/>
      <c r="J284" s="41"/>
      <c r="K284" s="41"/>
      <c r="L284" s="45"/>
      <c r="M284" s="214"/>
      <c r="N284" s="215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122</v>
      </c>
      <c r="AU284" s="18" t="s">
        <v>78</v>
      </c>
    </row>
    <row r="285" s="2" customFormat="1">
      <c r="A285" s="39"/>
      <c r="B285" s="40"/>
      <c r="C285" s="41"/>
      <c r="D285" s="211" t="s">
        <v>124</v>
      </c>
      <c r="E285" s="41"/>
      <c r="F285" s="218" t="s">
        <v>403</v>
      </c>
      <c r="G285" s="41"/>
      <c r="H285" s="41"/>
      <c r="I285" s="213"/>
      <c r="J285" s="41"/>
      <c r="K285" s="41"/>
      <c r="L285" s="45"/>
      <c r="M285" s="214"/>
      <c r="N285" s="215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124</v>
      </c>
      <c r="AU285" s="18" t="s">
        <v>78</v>
      </c>
    </row>
    <row r="286" s="13" customFormat="1">
      <c r="A286" s="13"/>
      <c r="B286" s="219"/>
      <c r="C286" s="220"/>
      <c r="D286" s="211" t="s">
        <v>126</v>
      </c>
      <c r="E286" s="221" t="s">
        <v>19</v>
      </c>
      <c r="F286" s="222" t="s">
        <v>404</v>
      </c>
      <c r="G286" s="220"/>
      <c r="H286" s="223">
        <v>30</v>
      </c>
      <c r="I286" s="224"/>
      <c r="J286" s="220"/>
      <c r="K286" s="220"/>
      <c r="L286" s="225"/>
      <c r="M286" s="251"/>
      <c r="N286" s="252"/>
      <c r="O286" s="252"/>
      <c r="P286" s="252"/>
      <c r="Q286" s="252"/>
      <c r="R286" s="252"/>
      <c r="S286" s="252"/>
      <c r="T286" s="25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9" t="s">
        <v>126</v>
      </c>
      <c r="AU286" s="229" t="s">
        <v>78</v>
      </c>
      <c r="AV286" s="13" t="s">
        <v>78</v>
      </c>
      <c r="AW286" s="13" t="s">
        <v>32</v>
      </c>
      <c r="AX286" s="13" t="s">
        <v>76</v>
      </c>
      <c r="AY286" s="229" t="s">
        <v>111</v>
      </c>
    </row>
    <row r="287" s="2" customFormat="1" ht="6.96" customHeight="1">
      <c r="A287" s="39"/>
      <c r="B287" s="60"/>
      <c r="C287" s="61"/>
      <c r="D287" s="61"/>
      <c r="E287" s="61"/>
      <c r="F287" s="61"/>
      <c r="G287" s="61"/>
      <c r="H287" s="61"/>
      <c r="I287" s="61"/>
      <c r="J287" s="61"/>
      <c r="K287" s="61"/>
      <c r="L287" s="45"/>
      <c r="M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</row>
  </sheetData>
  <sheetProtection sheet="1" autoFilter="0" formatColumns="0" formatRows="0" objects="1" scenarios="1" spinCount="100000" saltValue="KDaZs4Owf5MPklH7e5M6Sf+rOgHh/8C3989WRa/beG1pCbojnjwCaqiSckJyORhLeQ/b9oIOshUhw98oNeyEPg==" hashValue="g57ss5XYIY7S5AmmLEF3REjJEoGWfPpX5Qtqx3PJUTAAuUW4yKb6gVuZ8xmmnyCyE79KDqlc61fu6LOe1wgPzg==" algorithmName="SHA-512" password="CC35"/>
  <autoFilter ref="C84:K286"/>
  <mergeCells count="6">
    <mergeCell ref="E7:H7"/>
    <mergeCell ref="E16:H16"/>
    <mergeCell ref="E25:H25"/>
    <mergeCell ref="E46:H46"/>
    <mergeCell ref="E77:H77"/>
    <mergeCell ref="L2:V2"/>
  </mergeCells>
  <hyperlinks>
    <hyperlink ref="F90" r:id="rId1" display="https://podminky.urs.cz/item/CS_URS_2024_01/421941311"/>
    <hyperlink ref="F104" r:id="rId2" display="https://podminky.urs.cz/item/CS_URS_2024_01/421941512"/>
    <hyperlink ref="F109" r:id="rId3" display="https://podminky.urs.cz/item/CS_URS_2024_01/429172211"/>
    <hyperlink ref="F114" r:id="rId4" display="https://podminky.urs.cz/item/CS_URS_2024_01/911122111"/>
    <hyperlink ref="F118" r:id="rId5" display="https://podminky.urs.cz/item/CS_URS_2024_01/963071111"/>
    <hyperlink ref="F124" r:id="rId6" display="https://podminky.urs.cz/item/CS_URS_2024_01/628613224"/>
    <hyperlink ref="F128" r:id="rId7" display="https://podminky.urs.cz/item/CS_URS_2024_01/941111111"/>
    <hyperlink ref="F132" r:id="rId8" display="https://podminky.urs.cz/item/CS_URS_2024_01/941111811"/>
    <hyperlink ref="F136" r:id="rId9" display="https://podminky.urs.cz/item/CS_URS_2024_01/943211111"/>
    <hyperlink ref="F140" r:id="rId10" display="https://podminky.urs.cz/item/CS_URS_2024_01/943211211"/>
    <hyperlink ref="F145" r:id="rId11" display="https://podminky.urs.cz/item/CS_URS_2024_01/943211811"/>
    <hyperlink ref="F149" r:id="rId12" display="https://podminky.urs.cz/item/CS_URS_2024_01/944611111"/>
    <hyperlink ref="F156" r:id="rId13" display="https://podminky.urs.cz/item/CS_URS_2024_01/944611811"/>
    <hyperlink ref="F160" r:id="rId14" display="https://podminky.urs.cz/item/CS_URS_2024_01/946311111"/>
    <hyperlink ref="F164" r:id="rId15" display="https://podminky.urs.cz/item/CS_URS_2024_01/946311811"/>
    <hyperlink ref="F168" r:id="rId16" display="https://podminky.urs.cz/item/CS_URS_2024_01/985121122"/>
    <hyperlink ref="F178" r:id="rId17" display="https://podminky.urs.cz/item/CS_URS_2024_01/985311912"/>
    <hyperlink ref="F189" r:id="rId18" display="https://podminky.urs.cz/item/CS_URS_2024_01/985312114"/>
    <hyperlink ref="F211" r:id="rId19" display="https://podminky.urs.cz/item/CS_URS_2024_01/997013631"/>
    <hyperlink ref="F218" r:id="rId20" display="https://podminky.urs.cz/item/CS_URS_2024_01/997013843"/>
    <hyperlink ref="F223" r:id="rId21" display="https://podminky.urs.cz/item/CS_URS_2024_01/997211511"/>
    <hyperlink ref="F229" r:id="rId22" display="https://podminky.urs.cz/item/CS_URS_2024_01/997211519"/>
    <hyperlink ref="F234" r:id="rId23" display="https://podminky.urs.cz/item/CS_URS_2024_01/997211611"/>
    <hyperlink ref="F241" r:id="rId24" display="https://podminky.urs.cz/item/CS_URS_2024_01/998212111"/>
    <hyperlink ref="F247" r:id="rId25" display="https://podminky.urs.cz/item/CS_URS_2024_01/789221122"/>
    <hyperlink ref="F257" r:id="rId26" display="https://podminky.urs.cz/item/CS_URS_2024_01/030001000"/>
    <hyperlink ref="F261" r:id="rId27" display="https://podminky.urs.cz/item/CS_URS_2024_01/032103000"/>
    <hyperlink ref="F265" r:id="rId28" display="https://podminky.urs.cz/item/CS_URS_2024_01/034103000"/>
    <hyperlink ref="F269" r:id="rId29" display="https://podminky.urs.cz/item/CS_URS_2024_01/034603000"/>
    <hyperlink ref="F274" r:id="rId30" display="https://podminky.urs.cz/item/CS_URS_2024_01/035103001"/>
    <hyperlink ref="F279" r:id="rId31" display="https://podminky.urs.cz/item/CS_URS_2024_01/049002000"/>
    <hyperlink ref="F284" r:id="rId32" display="https://podminky.urs.cz/item/CS_URS_2024_01/06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4" customWidth="1"/>
    <col min="2" max="2" width="1.667969" style="254" customWidth="1"/>
    <col min="3" max="4" width="5" style="254" customWidth="1"/>
    <col min="5" max="5" width="11.66016" style="254" customWidth="1"/>
    <col min="6" max="6" width="9.160156" style="254" customWidth="1"/>
    <col min="7" max="7" width="5" style="254" customWidth="1"/>
    <col min="8" max="8" width="77.83203" style="254" customWidth="1"/>
    <col min="9" max="10" width="20" style="254" customWidth="1"/>
    <col min="11" max="11" width="1.667969" style="254" customWidth="1"/>
  </cols>
  <sheetData>
    <row r="1" s="1" customFormat="1" ht="37.5" customHeight="1"/>
    <row r="2" s="1" customFormat="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="15" customFormat="1" ht="45" customHeight="1">
      <c r="B3" s="258"/>
      <c r="C3" s="259" t="s">
        <v>405</v>
      </c>
      <c r="D3" s="259"/>
      <c r="E3" s="259"/>
      <c r="F3" s="259"/>
      <c r="G3" s="259"/>
      <c r="H3" s="259"/>
      <c r="I3" s="259"/>
      <c r="J3" s="259"/>
      <c r="K3" s="260"/>
    </row>
    <row r="4" s="1" customFormat="1" ht="25.5" customHeight="1">
      <c r="B4" s="261"/>
      <c r="C4" s="262" t="s">
        <v>406</v>
      </c>
      <c r="D4" s="262"/>
      <c r="E4" s="262"/>
      <c r="F4" s="262"/>
      <c r="G4" s="262"/>
      <c r="H4" s="262"/>
      <c r="I4" s="262"/>
      <c r="J4" s="262"/>
      <c r="K4" s="263"/>
    </row>
    <row r="5" s="1" customFormat="1" ht="5.25" customHeight="1">
      <c r="B5" s="261"/>
      <c r="C5" s="264"/>
      <c r="D5" s="264"/>
      <c r="E5" s="264"/>
      <c r="F5" s="264"/>
      <c r="G5" s="264"/>
      <c r="H5" s="264"/>
      <c r="I5" s="264"/>
      <c r="J5" s="264"/>
      <c r="K5" s="263"/>
    </row>
    <row r="6" s="1" customFormat="1" ht="15" customHeight="1">
      <c r="B6" s="261"/>
      <c r="C6" s="265" t="s">
        <v>407</v>
      </c>
      <c r="D6" s="265"/>
      <c r="E6" s="265"/>
      <c r="F6" s="265"/>
      <c r="G6" s="265"/>
      <c r="H6" s="265"/>
      <c r="I6" s="265"/>
      <c r="J6" s="265"/>
      <c r="K6" s="263"/>
    </row>
    <row r="7" s="1" customFormat="1" ht="15" customHeight="1">
      <c r="B7" s="266"/>
      <c r="C7" s="265" t="s">
        <v>408</v>
      </c>
      <c r="D7" s="265"/>
      <c r="E7" s="265"/>
      <c r="F7" s="265"/>
      <c r="G7" s="265"/>
      <c r="H7" s="265"/>
      <c r="I7" s="265"/>
      <c r="J7" s="265"/>
      <c r="K7" s="263"/>
    </row>
    <row r="8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="1" customFormat="1" ht="15" customHeight="1">
      <c r="B9" s="266"/>
      <c r="C9" s="265" t="s">
        <v>409</v>
      </c>
      <c r="D9" s="265"/>
      <c r="E9" s="265"/>
      <c r="F9" s="265"/>
      <c r="G9" s="265"/>
      <c r="H9" s="265"/>
      <c r="I9" s="265"/>
      <c r="J9" s="265"/>
      <c r="K9" s="263"/>
    </row>
    <row r="10" s="1" customFormat="1" ht="15" customHeight="1">
      <c r="B10" s="266"/>
      <c r="C10" s="265"/>
      <c r="D10" s="265" t="s">
        <v>410</v>
      </c>
      <c r="E10" s="265"/>
      <c r="F10" s="265"/>
      <c r="G10" s="265"/>
      <c r="H10" s="265"/>
      <c r="I10" s="265"/>
      <c r="J10" s="265"/>
      <c r="K10" s="263"/>
    </row>
    <row r="11" s="1" customFormat="1" ht="15" customHeight="1">
      <c r="B11" s="266"/>
      <c r="C11" s="267"/>
      <c r="D11" s="265" t="s">
        <v>411</v>
      </c>
      <c r="E11" s="265"/>
      <c r="F11" s="265"/>
      <c r="G11" s="265"/>
      <c r="H11" s="265"/>
      <c r="I11" s="265"/>
      <c r="J11" s="265"/>
      <c r="K11" s="263"/>
    </row>
    <row r="12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="1" customFormat="1" ht="15" customHeight="1">
      <c r="B13" s="266"/>
      <c r="C13" s="267"/>
      <c r="D13" s="268" t="s">
        <v>412</v>
      </c>
      <c r="E13" s="265"/>
      <c r="F13" s="265"/>
      <c r="G13" s="265"/>
      <c r="H13" s="265"/>
      <c r="I13" s="265"/>
      <c r="J13" s="265"/>
      <c r="K13" s="263"/>
    </row>
    <row r="14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="1" customFormat="1" ht="15" customHeight="1">
      <c r="B15" s="266"/>
      <c r="C15" s="267"/>
      <c r="D15" s="265" t="s">
        <v>413</v>
      </c>
      <c r="E15" s="265"/>
      <c r="F15" s="265"/>
      <c r="G15" s="265"/>
      <c r="H15" s="265"/>
      <c r="I15" s="265"/>
      <c r="J15" s="265"/>
      <c r="K15" s="263"/>
    </row>
    <row r="16" s="1" customFormat="1" ht="15" customHeight="1">
      <c r="B16" s="266"/>
      <c r="C16" s="267"/>
      <c r="D16" s="265" t="s">
        <v>414</v>
      </c>
      <c r="E16" s="265"/>
      <c r="F16" s="265"/>
      <c r="G16" s="265"/>
      <c r="H16" s="265"/>
      <c r="I16" s="265"/>
      <c r="J16" s="265"/>
      <c r="K16" s="263"/>
    </row>
    <row r="17" s="1" customFormat="1" ht="15" customHeight="1">
      <c r="B17" s="266"/>
      <c r="C17" s="267"/>
      <c r="D17" s="265" t="s">
        <v>415</v>
      </c>
      <c r="E17" s="265"/>
      <c r="F17" s="265"/>
      <c r="G17" s="265"/>
      <c r="H17" s="265"/>
      <c r="I17" s="265"/>
      <c r="J17" s="265"/>
      <c r="K17" s="263"/>
    </row>
    <row r="18" s="1" customFormat="1" ht="15" customHeight="1">
      <c r="B18" s="266"/>
      <c r="C18" s="267"/>
      <c r="D18" s="267"/>
      <c r="E18" s="269" t="s">
        <v>75</v>
      </c>
      <c r="F18" s="265" t="s">
        <v>416</v>
      </c>
      <c r="G18" s="265"/>
      <c r="H18" s="265"/>
      <c r="I18" s="265"/>
      <c r="J18" s="265"/>
      <c r="K18" s="263"/>
    </row>
    <row r="19" s="1" customFormat="1" ht="15" customHeight="1">
      <c r="B19" s="266"/>
      <c r="C19" s="267"/>
      <c r="D19" s="267"/>
      <c r="E19" s="269" t="s">
        <v>417</v>
      </c>
      <c r="F19" s="265" t="s">
        <v>418</v>
      </c>
      <c r="G19" s="265"/>
      <c r="H19" s="265"/>
      <c r="I19" s="265"/>
      <c r="J19" s="265"/>
      <c r="K19" s="263"/>
    </row>
    <row r="20" s="1" customFormat="1" ht="15" customHeight="1">
      <c r="B20" s="266"/>
      <c r="C20" s="267"/>
      <c r="D20" s="267"/>
      <c r="E20" s="269" t="s">
        <v>419</v>
      </c>
      <c r="F20" s="265" t="s">
        <v>420</v>
      </c>
      <c r="G20" s="265"/>
      <c r="H20" s="265"/>
      <c r="I20" s="265"/>
      <c r="J20" s="265"/>
      <c r="K20" s="263"/>
    </row>
    <row r="21" s="1" customFormat="1" ht="15" customHeight="1">
      <c r="B21" s="266"/>
      <c r="C21" s="267"/>
      <c r="D21" s="267"/>
      <c r="E21" s="269" t="s">
        <v>421</v>
      </c>
      <c r="F21" s="265" t="s">
        <v>422</v>
      </c>
      <c r="G21" s="265"/>
      <c r="H21" s="265"/>
      <c r="I21" s="265"/>
      <c r="J21" s="265"/>
      <c r="K21" s="263"/>
    </row>
    <row r="22" s="1" customFormat="1" ht="15" customHeight="1">
      <c r="B22" s="266"/>
      <c r="C22" s="267"/>
      <c r="D22" s="267"/>
      <c r="E22" s="269" t="s">
        <v>423</v>
      </c>
      <c r="F22" s="265" t="s">
        <v>424</v>
      </c>
      <c r="G22" s="265"/>
      <c r="H22" s="265"/>
      <c r="I22" s="265"/>
      <c r="J22" s="265"/>
      <c r="K22" s="263"/>
    </row>
    <row r="23" s="1" customFormat="1" ht="15" customHeight="1">
      <c r="B23" s="266"/>
      <c r="C23" s="267"/>
      <c r="D23" s="267"/>
      <c r="E23" s="269" t="s">
        <v>425</v>
      </c>
      <c r="F23" s="265" t="s">
        <v>426</v>
      </c>
      <c r="G23" s="265"/>
      <c r="H23" s="265"/>
      <c r="I23" s="265"/>
      <c r="J23" s="265"/>
      <c r="K23" s="263"/>
    </row>
    <row r="24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="1" customFormat="1" ht="15" customHeight="1">
      <c r="B25" s="266"/>
      <c r="C25" s="265" t="s">
        <v>427</v>
      </c>
      <c r="D25" s="265"/>
      <c r="E25" s="265"/>
      <c r="F25" s="265"/>
      <c r="G25" s="265"/>
      <c r="H25" s="265"/>
      <c r="I25" s="265"/>
      <c r="J25" s="265"/>
      <c r="K25" s="263"/>
    </row>
    <row r="26" s="1" customFormat="1" ht="15" customHeight="1">
      <c r="B26" s="266"/>
      <c r="C26" s="265" t="s">
        <v>428</v>
      </c>
      <c r="D26" s="265"/>
      <c r="E26" s="265"/>
      <c r="F26" s="265"/>
      <c r="G26" s="265"/>
      <c r="H26" s="265"/>
      <c r="I26" s="265"/>
      <c r="J26" s="265"/>
      <c r="K26" s="263"/>
    </row>
    <row r="27" s="1" customFormat="1" ht="15" customHeight="1">
      <c r="B27" s="266"/>
      <c r="C27" s="265"/>
      <c r="D27" s="265" t="s">
        <v>429</v>
      </c>
      <c r="E27" s="265"/>
      <c r="F27" s="265"/>
      <c r="G27" s="265"/>
      <c r="H27" s="265"/>
      <c r="I27" s="265"/>
      <c r="J27" s="265"/>
      <c r="K27" s="263"/>
    </row>
    <row r="28" s="1" customFormat="1" ht="15" customHeight="1">
      <c r="B28" s="266"/>
      <c r="C28" s="267"/>
      <c r="D28" s="265" t="s">
        <v>430</v>
      </c>
      <c r="E28" s="265"/>
      <c r="F28" s="265"/>
      <c r="G28" s="265"/>
      <c r="H28" s="265"/>
      <c r="I28" s="265"/>
      <c r="J28" s="265"/>
      <c r="K28" s="263"/>
    </row>
    <row r="29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="1" customFormat="1" ht="15" customHeight="1">
      <c r="B30" s="266"/>
      <c r="C30" s="267"/>
      <c r="D30" s="265" t="s">
        <v>431</v>
      </c>
      <c r="E30" s="265"/>
      <c r="F30" s="265"/>
      <c r="G30" s="265"/>
      <c r="H30" s="265"/>
      <c r="I30" s="265"/>
      <c r="J30" s="265"/>
      <c r="K30" s="263"/>
    </row>
    <row r="31" s="1" customFormat="1" ht="15" customHeight="1">
      <c r="B31" s="266"/>
      <c r="C31" s="267"/>
      <c r="D31" s="265" t="s">
        <v>432</v>
      </c>
      <c r="E31" s="265"/>
      <c r="F31" s="265"/>
      <c r="G31" s="265"/>
      <c r="H31" s="265"/>
      <c r="I31" s="265"/>
      <c r="J31" s="265"/>
      <c r="K31" s="263"/>
    </row>
    <row r="32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="1" customFormat="1" ht="15" customHeight="1">
      <c r="B33" s="266"/>
      <c r="C33" s="267"/>
      <c r="D33" s="265" t="s">
        <v>433</v>
      </c>
      <c r="E33" s="265"/>
      <c r="F33" s="265"/>
      <c r="G33" s="265"/>
      <c r="H33" s="265"/>
      <c r="I33" s="265"/>
      <c r="J33" s="265"/>
      <c r="K33" s="263"/>
    </row>
    <row r="34" s="1" customFormat="1" ht="15" customHeight="1">
      <c r="B34" s="266"/>
      <c r="C34" s="267"/>
      <c r="D34" s="265" t="s">
        <v>434</v>
      </c>
      <c r="E34" s="265"/>
      <c r="F34" s="265"/>
      <c r="G34" s="265"/>
      <c r="H34" s="265"/>
      <c r="I34" s="265"/>
      <c r="J34" s="265"/>
      <c r="K34" s="263"/>
    </row>
    <row r="35" s="1" customFormat="1" ht="15" customHeight="1">
      <c r="B35" s="266"/>
      <c r="C35" s="267"/>
      <c r="D35" s="265" t="s">
        <v>435</v>
      </c>
      <c r="E35" s="265"/>
      <c r="F35" s="265"/>
      <c r="G35" s="265"/>
      <c r="H35" s="265"/>
      <c r="I35" s="265"/>
      <c r="J35" s="265"/>
      <c r="K35" s="263"/>
    </row>
    <row r="36" s="1" customFormat="1" ht="15" customHeight="1">
      <c r="B36" s="266"/>
      <c r="C36" s="267"/>
      <c r="D36" s="265"/>
      <c r="E36" s="268" t="s">
        <v>97</v>
      </c>
      <c r="F36" s="265"/>
      <c r="G36" s="265" t="s">
        <v>436</v>
      </c>
      <c r="H36" s="265"/>
      <c r="I36" s="265"/>
      <c r="J36" s="265"/>
      <c r="K36" s="263"/>
    </row>
    <row r="37" s="1" customFormat="1" ht="30.75" customHeight="1">
      <c r="B37" s="266"/>
      <c r="C37" s="267"/>
      <c r="D37" s="265"/>
      <c r="E37" s="268" t="s">
        <v>437</v>
      </c>
      <c r="F37" s="265"/>
      <c r="G37" s="265" t="s">
        <v>438</v>
      </c>
      <c r="H37" s="265"/>
      <c r="I37" s="265"/>
      <c r="J37" s="265"/>
      <c r="K37" s="263"/>
    </row>
    <row r="38" s="1" customFormat="1" ht="15" customHeight="1">
      <c r="B38" s="266"/>
      <c r="C38" s="267"/>
      <c r="D38" s="265"/>
      <c r="E38" s="268" t="s">
        <v>52</v>
      </c>
      <c r="F38" s="265"/>
      <c r="G38" s="265" t="s">
        <v>439</v>
      </c>
      <c r="H38" s="265"/>
      <c r="I38" s="265"/>
      <c r="J38" s="265"/>
      <c r="K38" s="263"/>
    </row>
    <row r="39" s="1" customFormat="1" ht="15" customHeight="1">
      <c r="B39" s="266"/>
      <c r="C39" s="267"/>
      <c r="D39" s="265"/>
      <c r="E39" s="268" t="s">
        <v>53</v>
      </c>
      <c r="F39" s="265"/>
      <c r="G39" s="265" t="s">
        <v>440</v>
      </c>
      <c r="H39" s="265"/>
      <c r="I39" s="265"/>
      <c r="J39" s="265"/>
      <c r="K39" s="263"/>
    </row>
    <row r="40" s="1" customFormat="1" ht="15" customHeight="1">
      <c r="B40" s="266"/>
      <c r="C40" s="267"/>
      <c r="D40" s="265"/>
      <c r="E40" s="268" t="s">
        <v>98</v>
      </c>
      <c r="F40" s="265"/>
      <c r="G40" s="265" t="s">
        <v>441</v>
      </c>
      <c r="H40" s="265"/>
      <c r="I40" s="265"/>
      <c r="J40" s="265"/>
      <c r="K40" s="263"/>
    </row>
    <row r="41" s="1" customFormat="1" ht="15" customHeight="1">
      <c r="B41" s="266"/>
      <c r="C41" s="267"/>
      <c r="D41" s="265"/>
      <c r="E41" s="268" t="s">
        <v>99</v>
      </c>
      <c r="F41" s="265"/>
      <c r="G41" s="265" t="s">
        <v>442</v>
      </c>
      <c r="H41" s="265"/>
      <c r="I41" s="265"/>
      <c r="J41" s="265"/>
      <c r="K41" s="263"/>
    </row>
    <row r="42" s="1" customFormat="1" ht="15" customHeight="1">
      <c r="B42" s="266"/>
      <c r="C42" s="267"/>
      <c r="D42" s="265"/>
      <c r="E42" s="268" t="s">
        <v>443</v>
      </c>
      <c r="F42" s="265"/>
      <c r="G42" s="265" t="s">
        <v>444</v>
      </c>
      <c r="H42" s="265"/>
      <c r="I42" s="265"/>
      <c r="J42" s="265"/>
      <c r="K42" s="263"/>
    </row>
    <row r="43" s="1" customFormat="1" ht="15" customHeight="1">
      <c r="B43" s="266"/>
      <c r="C43" s="267"/>
      <c r="D43" s="265"/>
      <c r="E43" s="268"/>
      <c r="F43" s="265"/>
      <c r="G43" s="265" t="s">
        <v>445</v>
      </c>
      <c r="H43" s="265"/>
      <c r="I43" s="265"/>
      <c r="J43" s="265"/>
      <c r="K43" s="263"/>
    </row>
    <row r="44" s="1" customFormat="1" ht="15" customHeight="1">
      <c r="B44" s="266"/>
      <c r="C44" s="267"/>
      <c r="D44" s="265"/>
      <c r="E44" s="268" t="s">
        <v>446</v>
      </c>
      <c r="F44" s="265"/>
      <c r="G44" s="265" t="s">
        <v>447</v>
      </c>
      <c r="H44" s="265"/>
      <c r="I44" s="265"/>
      <c r="J44" s="265"/>
      <c r="K44" s="263"/>
    </row>
    <row r="45" s="1" customFormat="1" ht="15" customHeight="1">
      <c r="B45" s="266"/>
      <c r="C45" s="267"/>
      <c r="D45" s="265"/>
      <c r="E45" s="268" t="s">
        <v>101</v>
      </c>
      <c r="F45" s="265"/>
      <c r="G45" s="265" t="s">
        <v>448</v>
      </c>
      <c r="H45" s="265"/>
      <c r="I45" s="265"/>
      <c r="J45" s="265"/>
      <c r="K45" s="263"/>
    </row>
    <row r="46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="1" customFormat="1" ht="15" customHeight="1">
      <c r="B47" s="266"/>
      <c r="C47" s="267"/>
      <c r="D47" s="265" t="s">
        <v>449</v>
      </c>
      <c r="E47" s="265"/>
      <c r="F47" s="265"/>
      <c r="G47" s="265"/>
      <c r="H47" s="265"/>
      <c r="I47" s="265"/>
      <c r="J47" s="265"/>
      <c r="K47" s="263"/>
    </row>
    <row r="48" s="1" customFormat="1" ht="15" customHeight="1">
      <c r="B48" s="266"/>
      <c r="C48" s="267"/>
      <c r="D48" s="267"/>
      <c r="E48" s="265" t="s">
        <v>450</v>
      </c>
      <c r="F48" s="265"/>
      <c r="G48" s="265"/>
      <c r="H48" s="265"/>
      <c r="I48" s="265"/>
      <c r="J48" s="265"/>
      <c r="K48" s="263"/>
    </row>
    <row r="49" s="1" customFormat="1" ht="15" customHeight="1">
      <c r="B49" s="266"/>
      <c r="C49" s="267"/>
      <c r="D49" s="267"/>
      <c r="E49" s="265" t="s">
        <v>451</v>
      </c>
      <c r="F49" s="265"/>
      <c r="G49" s="265"/>
      <c r="H49" s="265"/>
      <c r="I49" s="265"/>
      <c r="J49" s="265"/>
      <c r="K49" s="263"/>
    </row>
    <row r="50" s="1" customFormat="1" ht="15" customHeight="1">
      <c r="B50" s="266"/>
      <c r="C50" s="267"/>
      <c r="D50" s="267"/>
      <c r="E50" s="265" t="s">
        <v>452</v>
      </c>
      <c r="F50" s="265"/>
      <c r="G50" s="265"/>
      <c r="H50" s="265"/>
      <c r="I50" s="265"/>
      <c r="J50" s="265"/>
      <c r="K50" s="263"/>
    </row>
    <row r="51" s="1" customFormat="1" ht="15" customHeight="1">
      <c r="B51" s="266"/>
      <c r="C51" s="267"/>
      <c r="D51" s="265" t="s">
        <v>453</v>
      </c>
      <c r="E51" s="265"/>
      <c r="F51" s="265"/>
      <c r="G51" s="265"/>
      <c r="H51" s="265"/>
      <c r="I51" s="265"/>
      <c r="J51" s="265"/>
      <c r="K51" s="263"/>
    </row>
    <row r="52" s="1" customFormat="1" ht="25.5" customHeight="1">
      <c r="B52" s="261"/>
      <c r="C52" s="262" t="s">
        <v>454</v>
      </c>
      <c r="D52" s="262"/>
      <c r="E52" s="262"/>
      <c r="F52" s="262"/>
      <c r="G52" s="262"/>
      <c r="H52" s="262"/>
      <c r="I52" s="262"/>
      <c r="J52" s="262"/>
      <c r="K52" s="263"/>
    </row>
    <row r="53" s="1" customFormat="1" ht="5.25" customHeight="1">
      <c r="B53" s="261"/>
      <c r="C53" s="264"/>
      <c r="D53" s="264"/>
      <c r="E53" s="264"/>
      <c r="F53" s="264"/>
      <c r="G53" s="264"/>
      <c r="H53" s="264"/>
      <c r="I53" s="264"/>
      <c r="J53" s="264"/>
      <c r="K53" s="263"/>
    </row>
    <row r="54" s="1" customFormat="1" ht="15" customHeight="1">
      <c r="B54" s="261"/>
      <c r="C54" s="265" t="s">
        <v>455</v>
      </c>
      <c r="D54" s="265"/>
      <c r="E54" s="265"/>
      <c r="F54" s="265"/>
      <c r="G54" s="265"/>
      <c r="H54" s="265"/>
      <c r="I54" s="265"/>
      <c r="J54" s="265"/>
      <c r="K54" s="263"/>
    </row>
    <row r="55" s="1" customFormat="1" ht="15" customHeight="1">
      <c r="B55" s="261"/>
      <c r="C55" s="265" t="s">
        <v>456</v>
      </c>
      <c r="D55" s="265"/>
      <c r="E55" s="265"/>
      <c r="F55" s="265"/>
      <c r="G55" s="265"/>
      <c r="H55" s="265"/>
      <c r="I55" s="265"/>
      <c r="J55" s="265"/>
      <c r="K55" s="263"/>
    </row>
    <row r="56" s="1" customFormat="1" ht="12.75" customHeight="1">
      <c r="B56" s="261"/>
      <c r="C56" s="265"/>
      <c r="D56" s="265"/>
      <c r="E56" s="265"/>
      <c r="F56" s="265"/>
      <c r="G56" s="265"/>
      <c r="H56" s="265"/>
      <c r="I56" s="265"/>
      <c r="J56" s="265"/>
      <c r="K56" s="263"/>
    </row>
    <row r="57" s="1" customFormat="1" ht="15" customHeight="1">
      <c r="B57" s="261"/>
      <c r="C57" s="265" t="s">
        <v>457</v>
      </c>
      <c r="D57" s="265"/>
      <c r="E57" s="265"/>
      <c r="F57" s="265"/>
      <c r="G57" s="265"/>
      <c r="H57" s="265"/>
      <c r="I57" s="265"/>
      <c r="J57" s="265"/>
      <c r="K57" s="263"/>
    </row>
    <row r="58" s="1" customFormat="1" ht="15" customHeight="1">
      <c r="B58" s="261"/>
      <c r="C58" s="267"/>
      <c r="D58" s="265" t="s">
        <v>458</v>
      </c>
      <c r="E58" s="265"/>
      <c r="F58" s="265"/>
      <c r="G58" s="265"/>
      <c r="H58" s="265"/>
      <c r="I58" s="265"/>
      <c r="J58" s="265"/>
      <c r="K58" s="263"/>
    </row>
    <row r="59" s="1" customFormat="1" ht="15" customHeight="1">
      <c r="B59" s="261"/>
      <c r="C59" s="267"/>
      <c r="D59" s="265" t="s">
        <v>459</v>
      </c>
      <c r="E59" s="265"/>
      <c r="F59" s="265"/>
      <c r="G59" s="265"/>
      <c r="H59" s="265"/>
      <c r="I59" s="265"/>
      <c r="J59" s="265"/>
      <c r="K59" s="263"/>
    </row>
    <row r="60" s="1" customFormat="1" ht="15" customHeight="1">
      <c r="B60" s="261"/>
      <c r="C60" s="267"/>
      <c r="D60" s="265" t="s">
        <v>460</v>
      </c>
      <c r="E60" s="265"/>
      <c r="F60" s="265"/>
      <c r="G60" s="265"/>
      <c r="H60" s="265"/>
      <c r="I60" s="265"/>
      <c r="J60" s="265"/>
      <c r="K60" s="263"/>
    </row>
    <row r="61" s="1" customFormat="1" ht="15" customHeight="1">
      <c r="B61" s="261"/>
      <c r="C61" s="267"/>
      <c r="D61" s="265" t="s">
        <v>461</v>
      </c>
      <c r="E61" s="265"/>
      <c r="F61" s="265"/>
      <c r="G61" s="265"/>
      <c r="H61" s="265"/>
      <c r="I61" s="265"/>
      <c r="J61" s="265"/>
      <c r="K61" s="263"/>
    </row>
    <row r="62" s="1" customFormat="1" ht="15" customHeight="1">
      <c r="B62" s="261"/>
      <c r="C62" s="267"/>
      <c r="D62" s="270" t="s">
        <v>462</v>
      </c>
      <c r="E62" s="270"/>
      <c r="F62" s="270"/>
      <c r="G62" s="270"/>
      <c r="H62" s="270"/>
      <c r="I62" s="270"/>
      <c r="J62" s="270"/>
      <c r="K62" s="263"/>
    </row>
    <row r="63" s="1" customFormat="1" ht="15" customHeight="1">
      <c r="B63" s="261"/>
      <c r="C63" s="267"/>
      <c r="D63" s="265" t="s">
        <v>463</v>
      </c>
      <c r="E63" s="265"/>
      <c r="F63" s="265"/>
      <c r="G63" s="265"/>
      <c r="H63" s="265"/>
      <c r="I63" s="265"/>
      <c r="J63" s="265"/>
      <c r="K63" s="263"/>
    </row>
    <row r="64" s="1" customFormat="1" ht="12.75" customHeight="1">
      <c r="B64" s="261"/>
      <c r="C64" s="267"/>
      <c r="D64" s="267"/>
      <c r="E64" s="271"/>
      <c r="F64" s="267"/>
      <c r="G64" s="267"/>
      <c r="H64" s="267"/>
      <c r="I64" s="267"/>
      <c r="J64" s="267"/>
      <c r="K64" s="263"/>
    </row>
    <row r="65" s="1" customFormat="1" ht="15" customHeight="1">
      <c r="B65" s="261"/>
      <c r="C65" s="267"/>
      <c r="D65" s="265" t="s">
        <v>464</v>
      </c>
      <c r="E65" s="265"/>
      <c r="F65" s="265"/>
      <c r="G65" s="265"/>
      <c r="H65" s="265"/>
      <c r="I65" s="265"/>
      <c r="J65" s="265"/>
      <c r="K65" s="263"/>
    </row>
    <row r="66" s="1" customFormat="1" ht="15" customHeight="1">
      <c r="B66" s="261"/>
      <c r="C66" s="267"/>
      <c r="D66" s="270" t="s">
        <v>465</v>
      </c>
      <c r="E66" s="270"/>
      <c r="F66" s="270"/>
      <c r="G66" s="270"/>
      <c r="H66" s="270"/>
      <c r="I66" s="270"/>
      <c r="J66" s="270"/>
      <c r="K66" s="263"/>
    </row>
    <row r="67" s="1" customFormat="1" ht="15" customHeight="1">
      <c r="B67" s="261"/>
      <c r="C67" s="267"/>
      <c r="D67" s="265" t="s">
        <v>466</v>
      </c>
      <c r="E67" s="265"/>
      <c r="F67" s="265"/>
      <c r="G67" s="265"/>
      <c r="H67" s="265"/>
      <c r="I67" s="265"/>
      <c r="J67" s="265"/>
      <c r="K67" s="263"/>
    </row>
    <row r="68" s="1" customFormat="1" ht="15" customHeight="1">
      <c r="B68" s="261"/>
      <c r="C68" s="267"/>
      <c r="D68" s="265" t="s">
        <v>467</v>
      </c>
      <c r="E68" s="265"/>
      <c r="F68" s="265"/>
      <c r="G68" s="265"/>
      <c r="H68" s="265"/>
      <c r="I68" s="265"/>
      <c r="J68" s="265"/>
      <c r="K68" s="263"/>
    </row>
    <row r="69" s="1" customFormat="1" ht="15" customHeight="1">
      <c r="B69" s="261"/>
      <c r="C69" s="267"/>
      <c r="D69" s="265" t="s">
        <v>468</v>
      </c>
      <c r="E69" s="265"/>
      <c r="F69" s="265"/>
      <c r="G69" s="265"/>
      <c r="H69" s="265"/>
      <c r="I69" s="265"/>
      <c r="J69" s="265"/>
      <c r="K69" s="263"/>
    </row>
    <row r="70" s="1" customFormat="1" ht="15" customHeight="1">
      <c r="B70" s="261"/>
      <c r="C70" s="267"/>
      <c r="D70" s="265" t="s">
        <v>469</v>
      </c>
      <c r="E70" s="265"/>
      <c r="F70" s="265"/>
      <c r="G70" s="265"/>
      <c r="H70" s="265"/>
      <c r="I70" s="265"/>
      <c r="J70" s="265"/>
      <c r="K70" s="263"/>
    </row>
    <row r="7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="1" customFormat="1" ht="45" customHeight="1">
      <c r="B75" s="280"/>
      <c r="C75" s="281" t="s">
        <v>470</v>
      </c>
      <c r="D75" s="281"/>
      <c r="E75" s="281"/>
      <c r="F75" s="281"/>
      <c r="G75" s="281"/>
      <c r="H75" s="281"/>
      <c r="I75" s="281"/>
      <c r="J75" s="281"/>
      <c r="K75" s="282"/>
    </row>
    <row r="76" s="1" customFormat="1" ht="17.25" customHeight="1">
      <c r="B76" s="280"/>
      <c r="C76" s="283" t="s">
        <v>471</v>
      </c>
      <c r="D76" s="283"/>
      <c r="E76" s="283"/>
      <c r="F76" s="283" t="s">
        <v>472</v>
      </c>
      <c r="G76" s="284"/>
      <c r="H76" s="283" t="s">
        <v>53</v>
      </c>
      <c r="I76" s="283" t="s">
        <v>56</v>
      </c>
      <c r="J76" s="283" t="s">
        <v>473</v>
      </c>
      <c r="K76" s="282"/>
    </row>
    <row r="77" s="1" customFormat="1" ht="17.25" customHeight="1">
      <c r="B77" s="280"/>
      <c r="C77" s="285" t="s">
        <v>474</v>
      </c>
      <c r="D77" s="285"/>
      <c r="E77" s="285"/>
      <c r="F77" s="286" t="s">
        <v>475</v>
      </c>
      <c r="G77" s="287"/>
      <c r="H77" s="285"/>
      <c r="I77" s="285"/>
      <c r="J77" s="285" t="s">
        <v>476</v>
      </c>
      <c r="K77" s="282"/>
    </row>
    <row r="78" s="1" customFormat="1" ht="5.25" customHeight="1">
      <c r="B78" s="280"/>
      <c r="C78" s="288"/>
      <c r="D78" s="288"/>
      <c r="E78" s="288"/>
      <c r="F78" s="288"/>
      <c r="G78" s="289"/>
      <c r="H78" s="288"/>
      <c r="I78" s="288"/>
      <c r="J78" s="288"/>
      <c r="K78" s="282"/>
    </row>
    <row r="79" s="1" customFormat="1" ht="15" customHeight="1">
      <c r="B79" s="280"/>
      <c r="C79" s="268" t="s">
        <v>52</v>
      </c>
      <c r="D79" s="290"/>
      <c r="E79" s="290"/>
      <c r="F79" s="291" t="s">
        <v>477</v>
      </c>
      <c r="G79" s="292"/>
      <c r="H79" s="268" t="s">
        <v>478</v>
      </c>
      <c r="I79" s="268" t="s">
        <v>479</v>
      </c>
      <c r="J79" s="268">
        <v>20</v>
      </c>
      <c r="K79" s="282"/>
    </row>
    <row r="80" s="1" customFormat="1" ht="15" customHeight="1">
      <c r="B80" s="280"/>
      <c r="C80" s="268" t="s">
        <v>480</v>
      </c>
      <c r="D80" s="268"/>
      <c r="E80" s="268"/>
      <c r="F80" s="291" t="s">
        <v>477</v>
      </c>
      <c r="G80" s="292"/>
      <c r="H80" s="268" t="s">
        <v>481</v>
      </c>
      <c r="I80" s="268" t="s">
        <v>479</v>
      </c>
      <c r="J80" s="268">
        <v>120</v>
      </c>
      <c r="K80" s="282"/>
    </row>
    <row r="81" s="1" customFormat="1" ht="15" customHeight="1">
      <c r="B81" s="293"/>
      <c r="C81" s="268" t="s">
        <v>482</v>
      </c>
      <c r="D81" s="268"/>
      <c r="E81" s="268"/>
      <c r="F81" s="291" t="s">
        <v>483</v>
      </c>
      <c r="G81" s="292"/>
      <c r="H81" s="268" t="s">
        <v>484</v>
      </c>
      <c r="I81" s="268" t="s">
        <v>479</v>
      </c>
      <c r="J81" s="268">
        <v>50</v>
      </c>
      <c r="K81" s="282"/>
    </row>
    <row r="82" s="1" customFormat="1" ht="15" customHeight="1">
      <c r="B82" s="293"/>
      <c r="C82" s="268" t="s">
        <v>485</v>
      </c>
      <c r="D82" s="268"/>
      <c r="E82" s="268"/>
      <c r="F82" s="291" t="s">
        <v>477</v>
      </c>
      <c r="G82" s="292"/>
      <c r="H82" s="268" t="s">
        <v>486</v>
      </c>
      <c r="I82" s="268" t="s">
        <v>487</v>
      </c>
      <c r="J82" s="268"/>
      <c r="K82" s="282"/>
    </row>
    <row r="83" s="1" customFormat="1" ht="15" customHeight="1">
      <c r="B83" s="293"/>
      <c r="C83" s="294" t="s">
        <v>488</v>
      </c>
      <c r="D83" s="294"/>
      <c r="E83" s="294"/>
      <c r="F83" s="295" t="s">
        <v>483</v>
      </c>
      <c r="G83" s="294"/>
      <c r="H83" s="294" t="s">
        <v>489</v>
      </c>
      <c r="I83" s="294" t="s">
        <v>479</v>
      </c>
      <c r="J83" s="294">
        <v>15</v>
      </c>
      <c r="K83" s="282"/>
    </row>
    <row r="84" s="1" customFormat="1" ht="15" customHeight="1">
      <c r="B84" s="293"/>
      <c r="C84" s="294" t="s">
        <v>490</v>
      </c>
      <c r="D84" s="294"/>
      <c r="E84" s="294"/>
      <c r="F84" s="295" t="s">
        <v>483</v>
      </c>
      <c r="G84" s="294"/>
      <c r="H84" s="294" t="s">
        <v>491</v>
      </c>
      <c r="I84" s="294" t="s">
        <v>479</v>
      </c>
      <c r="J84" s="294">
        <v>15</v>
      </c>
      <c r="K84" s="282"/>
    </row>
    <row r="85" s="1" customFormat="1" ht="15" customHeight="1">
      <c r="B85" s="293"/>
      <c r="C85" s="294" t="s">
        <v>492</v>
      </c>
      <c r="D85" s="294"/>
      <c r="E85" s="294"/>
      <c r="F85" s="295" t="s">
        <v>483</v>
      </c>
      <c r="G85" s="294"/>
      <c r="H85" s="294" t="s">
        <v>493</v>
      </c>
      <c r="I85" s="294" t="s">
        <v>479</v>
      </c>
      <c r="J85" s="294">
        <v>20</v>
      </c>
      <c r="K85" s="282"/>
    </row>
    <row r="86" s="1" customFormat="1" ht="15" customHeight="1">
      <c r="B86" s="293"/>
      <c r="C86" s="294" t="s">
        <v>494</v>
      </c>
      <c r="D86" s="294"/>
      <c r="E86" s="294"/>
      <c r="F86" s="295" t="s">
        <v>483</v>
      </c>
      <c r="G86" s="294"/>
      <c r="H86" s="294" t="s">
        <v>495</v>
      </c>
      <c r="I86" s="294" t="s">
        <v>479</v>
      </c>
      <c r="J86" s="294">
        <v>20</v>
      </c>
      <c r="K86" s="282"/>
    </row>
    <row r="87" s="1" customFormat="1" ht="15" customHeight="1">
      <c r="B87" s="293"/>
      <c r="C87" s="268" t="s">
        <v>496</v>
      </c>
      <c r="D87" s="268"/>
      <c r="E87" s="268"/>
      <c r="F87" s="291" t="s">
        <v>483</v>
      </c>
      <c r="G87" s="292"/>
      <c r="H87" s="268" t="s">
        <v>497</v>
      </c>
      <c r="I87" s="268" t="s">
        <v>479</v>
      </c>
      <c r="J87" s="268">
        <v>50</v>
      </c>
      <c r="K87" s="282"/>
    </row>
    <row r="88" s="1" customFormat="1" ht="15" customHeight="1">
      <c r="B88" s="293"/>
      <c r="C88" s="268" t="s">
        <v>498</v>
      </c>
      <c r="D88" s="268"/>
      <c r="E88" s="268"/>
      <c r="F88" s="291" t="s">
        <v>483</v>
      </c>
      <c r="G88" s="292"/>
      <c r="H88" s="268" t="s">
        <v>499</v>
      </c>
      <c r="I88" s="268" t="s">
        <v>479</v>
      </c>
      <c r="J88" s="268">
        <v>20</v>
      </c>
      <c r="K88" s="282"/>
    </row>
    <row r="89" s="1" customFormat="1" ht="15" customHeight="1">
      <c r="B89" s="293"/>
      <c r="C89" s="268" t="s">
        <v>500</v>
      </c>
      <c r="D89" s="268"/>
      <c r="E89" s="268"/>
      <c r="F89" s="291" t="s">
        <v>483</v>
      </c>
      <c r="G89" s="292"/>
      <c r="H89" s="268" t="s">
        <v>501</v>
      </c>
      <c r="I89" s="268" t="s">
        <v>479</v>
      </c>
      <c r="J89" s="268">
        <v>20</v>
      </c>
      <c r="K89" s="282"/>
    </row>
    <row r="90" s="1" customFormat="1" ht="15" customHeight="1">
      <c r="B90" s="293"/>
      <c r="C90" s="268" t="s">
        <v>502</v>
      </c>
      <c r="D90" s="268"/>
      <c r="E90" s="268"/>
      <c r="F90" s="291" t="s">
        <v>483</v>
      </c>
      <c r="G90" s="292"/>
      <c r="H90" s="268" t="s">
        <v>503</v>
      </c>
      <c r="I90" s="268" t="s">
        <v>479</v>
      </c>
      <c r="J90" s="268">
        <v>50</v>
      </c>
      <c r="K90" s="282"/>
    </row>
    <row r="91" s="1" customFormat="1" ht="15" customHeight="1">
      <c r="B91" s="293"/>
      <c r="C91" s="268" t="s">
        <v>504</v>
      </c>
      <c r="D91" s="268"/>
      <c r="E91" s="268"/>
      <c r="F91" s="291" t="s">
        <v>483</v>
      </c>
      <c r="G91" s="292"/>
      <c r="H91" s="268" t="s">
        <v>504</v>
      </c>
      <c r="I91" s="268" t="s">
        <v>479</v>
      </c>
      <c r="J91" s="268">
        <v>50</v>
      </c>
      <c r="K91" s="282"/>
    </row>
    <row r="92" s="1" customFormat="1" ht="15" customHeight="1">
      <c r="B92" s="293"/>
      <c r="C92" s="268" t="s">
        <v>505</v>
      </c>
      <c r="D92" s="268"/>
      <c r="E92" s="268"/>
      <c r="F92" s="291" t="s">
        <v>483</v>
      </c>
      <c r="G92" s="292"/>
      <c r="H92" s="268" t="s">
        <v>506</v>
      </c>
      <c r="I92" s="268" t="s">
        <v>479</v>
      </c>
      <c r="J92" s="268">
        <v>255</v>
      </c>
      <c r="K92" s="282"/>
    </row>
    <row r="93" s="1" customFormat="1" ht="15" customHeight="1">
      <c r="B93" s="293"/>
      <c r="C93" s="268" t="s">
        <v>507</v>
      </c>
      <c r="D93" s="268"/>
      <c r="E93" s="268"/>
      <c r="F93" s="291" t="s">
        <v>477</v>
      </c>
      <c r="G93" s="292"/>
      <c r="H93" s="268" t="s">
        <v>508</v>
      </c>
      <c r="I93" s="268" t="s">
        <v>509</v>
      </c>
      <c r="J93" s="268"/>
      <c r="K93" s="282"/>
    </row>
    <row r="94" s="1" customFormat="1" ht="15" customHeight="1">
      <c r="B94" s="293"/>
      <c r="C94" s="268" t="s">
        <v>510</v>
      </c>
      <c r="D94" s="268"/>
      <c r="E94" s="268"/>
      <c r="F94" s="291" t="s">
        <v>477</v>
      </c>
      <c r="G94" s="292"/>
      <c r="H94" s="268" t="s">
        <v>511</v>
      </c>
      <c r="I94" s="268" t="s">
        <v>512</v>
      </c>
      <c r="J94" s="268"/>
      <c r="K94" s="282"/>
    </row>
    <row r="95" s="1" customFormat="1" ht="15" customHeight="1">
      <c r="B95" s="293"/>
      <c r="C95" s="268" t="s">
        <v>513</v>
      </c>
      <c r="D95" s="268"/>
      <c r="E95" s="268"/>
      <c r="F95" s="291" t="s">
        <v>477</v>
      </c>
      <c r="G95" s="292"/>
      <c r="H95" s="268" t="s">
        <v>513</v>
      </c>
      <c r="I95" s="268" t="s">
        <v>512</v>
      </c>
      <c r="J95" s="268"/>
      <c r="K95" s="282"/>
    </row>
    <row r="96" s="1" customFormat="1" ht="15" customHeight="1">
      <c r="B96" s="293"/>
      <c r="C96" s="268" t="s">
        <v>37</v>
      </c>
      <c r="D96" s="268"/>
      <c r="E96" s="268"/>
      <c r="F96" s="291" t="s">
        <v>477</v>
      </c>
      <c r="G96" s="292"/>
      <c r="H96" s="268" t="s">
        <v>514</v>
      </c>
      <c r="I96" s="268" t="s">
        <v>512</v>
      </c>
      <c r="J96" s="268"/>
      <c r="K96" s="282"/>
    </row>
    <row r="97" s="1" customFormat="1" ht="15" customHeight="1">
      <c r="B97" s="293"/>
      <c r="C97" s="268" t="s">
        <v>47</v>
      </c>
      <c r="D97" s="268"/>
      <c r="E97" s="268"/>
      <c r="F97" s="291" t="s">
        <v>477</v>
      </c>
      <c r="G97" s="292"/>
      <c r="H97" s="268" t="s">
        <v>515</v>
      </c>
      <c r="I97" s="268" t="s">
        <v>512</v>
      </c>
      <c r="J97" s="268"/>
      <c r="K97" s="282"/>
    </row>
    <row r="98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="1" customFormat="1" ht="45" customHeight="1">
      <c r="B102" s="280"/>
      <c r="C102" s="281" t="s">
        <v>516</v>
      </c>
      <c r="D102" s="281"/>
      <c r="E102" s="281"/>
      <c r="F102" s="281"/>
      <c r="G102" s="281"/>
      <c r="H102" s="281"/>
      <c r="I102" s="281"/>
      <c r="J102" s="281"/>
      <c r="K102" s="282"/>
    </row>
    <row r="103" s="1" customFormat="1" ht="17.25" customHeight="1">
      <c r="B103" s="280"/>
      <c r="C103" s="283" t="s">
        <v>471</v>
      </c>
      <c r="D103" s="283"/>
      <c r="E103" s="283"/>
      <c r="F103" s="283" t="s">
        <v>472</v>
      </c>
      <c r="G103" s="284"/>
      <c r="H103" s="283" t="s">
        <v>53</v>
      </c>
      <c r="I103" s="283" t="s">
        <v>56</v>
      </c>
      <c r="J103" s="283" t="s">
        <v>473</v>
      </c>
      <c r="K103" s="282"/>
    </row>
    <row r="104" s="1" customFormat="1" ht="17.25" customHeight="1">
      <c r="B104" s="280"/>
      <c r="C104" s="285" t="s">
        <v>474</v>
      </c>
      <c r="D104" s="285"/>
      <c r="E104" s="285"/>
      <c r="F104" s="286" t="s">
        <v>475</v>
      </c>
      <c r="G104" s="287"/>
      <c r="H104" s="285"/>
      <c r="I104" s="285"/>
      <c r="J104" s="285" t="s">
        <v>476</v>
      </c>
      <c r="K104" s="282"/>
    </row>
    <row r="105" s="1" customFormat="1" ht="5.25" customHeight="1">
      <c r="B105" s="280"/>
      <c r="C105" s="283"/>
      <c r="D105" s="283"/>
      <c r="E105" s="283"/>
      <c r="F105" s="283"/>
      <c r="G105" s="301"/>
      <c r="H105" s="283"/>
      <c r="I105" s="283"/>
      <c r="J105" s="283"/>
      <c r="K105" s="282"/>
    </row>
    <row r="106" s="1" customFormat="1" ht="15" customHeight="1">
      <c r="B106" s="280"/>
      <c r="C106" s="268" t="s">
        <v>52</v>
      </c>
      <c r="D106" s="290"/>
      <c r="E106" s="290"/>
      <c r="F106" s="291" t="s">
        <v>477</v>
      </c>
      <c r="G106" s="268"/>
      <c r="H106" s="268" t="s">
        <v>517</v>
      </c>
      <c r="I106" s="268" t="s">
        <v>479</v>
      </c>
      <c r="J106" s="268">
        <v>20</v>
      </c>
      <c r="K106" s="282"/>
    </row>
    <row r="107" s="1" customFormat="1" ht="15" customHeight="1">
      <c r="B107" s="280"/>
      <c r="C107" s="268" t="s">
        <v>480</v>
      </c>
      <c r="D107" s="268"/>
      <c r="E107" s="268"/>
      <c r="F107" s="291" t="s">
        <v>477</v>
      </c>
      <c r="G107" s="268"/>
      <c r="H107" s="268" t="s">
        <v>517</v>
      </c>
      <c r="I107" s="268" t="s">
        <v>479</v>
      </c>
      <c r="J107" s="268">
        <v>120</v>
      </c>
      <c r="K107" s="282"/>
    </row>
    <row r="108" s="1" customFormat="1" ht="15" customHeight="1">
      <c r="B108" s="293"/>
      <c r="C108" s="268" t="s">
        <v>482</v>
      </c>
      <c r="D108" s="268"/>
      <c r="E108" s="268"/>
      <c r="F108" s="291" t="s">
        <v>483</v>
      </c>
      <c r="G108" s="268"/>
      <c r="H108" s="268" t="s">
        <v>517</v>
      </c>
      <c r="I108" s="268" t="s">
        <v>479</v>
      </c>
      <c r="J108" s="268">
        <v>50</v>
      </c>
      <c r="K108" s="282"/>
    </row>
    <row r="109" s="1" customFormat="1" ht="15" customHeight="1">
      <c r="B109" s="293"/>
      <c r="C109" s="268" t="s">
        <v>485</v>
      </c>
      <c r="D109" s="268"/>
      <c r="E109" s="268"/>
      <c r="F109" s="291" t="s">
        <v>477</v>
      </c>
      <c r="G109" s="268"/>
      <c r="H109" s="268" t="s">
        <v>517</v>
      </c>
      <c r="I109" s="268" t="s">
        <v>487</v>
      </c>
      <c r="J109" s="268"/>
      <c r="K109" s="282"/>
    </row>
    <row r="110" s="1" customFormat="1" ht="15" customHeight="1">
      <c r="B110" s="293"/>
      <c r="C110" s="268" t="s">
        <v>496</v>
      </c>
      <c r="D110" s="268"/>
      <c r="E110" s="268"/>
      <c r="F110" s="291" t="s">
        <v>483</v>
      </c>
      <c r="G110" s="268"/>
      <c r="H110" s="268" t="s">
        <v>517</v>
      </c>
      <c r="I110" s="268" t="s">
        <v>479</v>
      </c>
      <c r="J110" s="268">
        <v>50</v>
      </c>
      <c r="K110" s="282"/>
    </row>
    <row r="111" s="1" customFormat="1" ht="15" customHeight="1">
      <c r="B111" s="293"/>
      <c r="C111" s="268" t="s">
        <v>504</v>
      </c>
      <c r="D111" s="268"/>
      <c r="E111" s="268"/>
      <c r="F111" s="291" t="s">
        <v>483</v>
      </c>
      <c r="G111" s="268"/>
      <c r="H111" s="268" t="s">
        <v>517</v>
      </c>
      <c r="I111" s="268" t="s">
        <v>479</v>
      </c>
      <c r="J111" s="268">
        <v>50</v>
      </c>
      <c r="K111" s="282"/>
    </row>
    <row r="112" s="1" customFormat="1" ht="15" customHeight="1">
      <c r="B112" s="293"/>
      <c r="C112" s="268" t="s">
        <v>502</v>
      </c>
      <c r="D112" s="268"/>
      <c r="E112" s="268"/>
      <c r="F112" s="291" t="s">
        <v>483</v>
      </c>
      <c r="G112" s="268"/>
      <c r="H112" s="268" t="s">
        <v>517</v>
      </c>
      <c r="I112" s="268" t="s">
        <v>479</v>
      </c>
      <c r="J112" s="268">
        <v>50</v>
      </c>
      <c r="K112" s="282"/>
    </row>
    <row r="113" s="1" customFormat="1" ht="15" customHeight="1">
      <c r="B113" s="293"/>
      <c r="C113" s="268" t="s">
        <v>52</v>
      </c>
      <c r="D113" s="268"/>
      <c r="E113" s="268"/>
      <c r="F113" s="291" t="s">
        <v>477</v>
      </c>
      <c r="G113" s="268"/>
      <c r="H113" s="268" t="s">
        <v>518</v>
      </c>
      <c r="I113" s="268" t="s">
        <v>479</v>
      </c>
      <c r="J113" s="268">
        <v>20</v>
      </c>
      <c r="K113" s="282"/>
    </row>
    <row r="114" s="1" customFormat="1" ht="15" customHeight="1">
      <c r="B114" s="293"/>
      <c r="C114" s="268" t="s">
        <v>519</v>
      </c>
      <c r="D114" s="268"/>
      <c r="E114" s="268"/>
      <c r="F114" s="291" t="s">
        <v>477</v>
      </c>
      <c r="G114" s="268"/>
      <c r="H114" s="268" t="s">
        <v>520</v>
      </c>
      <c r="I114" s="268" t="s">
        <v>479</v>
      </c>
      <c r="J114" s="268">
        <v>120</v>
      </c>
      <c r="K114" s="282"/>
    </row>
    <row r="115" s="1" customFormat="1" ht="15" customHeight="1">
      <c r="B115" s="293"/>
      <c r="C115" s="268" t="s">
        <v>37</v>
      </c>
      <c r="D115" s="268"/>
      <c r="E115" s="268"/>
      <c r="F115" s="291" t="s">
        <v>477</v>
      </c>
      <c r="G115" s="268"/>
      <c r="H115" s="268" t="s">
        <v>521</v>
      </c>
      <c r="I115" s="268" t="s">
        <v>512</v>
      </c>
      <c r="J115" s="268"/>
      <c r="K115" s="282"/>
    </row>
    <row r="116" s="1" customFormat="1" ht="15" customHeight="1">
      <c r="B116" s="293"/>
      <c r="C116" s="268" t="s">
        <v>47</v>
      </c>
      <c r="D116" s="268"/>
      <c r="E116" s="268"/>
      <c r="F116" s="291" t="s">
        <v>477</v>
      </c>
      <c r="G116" s="268"/>
      <c r="H116" s="268" t="s">
        <v>522</v>
      </c>
      <c r="I116" s="268" t="s">
        <v>512</v>
      </c>
      <c r="J116" s="268"/>
      <c r="K116" s="282"/>
    </row>
    <row r="117" s="1" customFormat="1" ht="15" customHeight="1">
      <c r="B117" s="293"/>
      <c r="C117" s="268" t="s">
        <v>56</v>
      </c>
      <c r="D117" s="268"/>
      <c r="E117" s="268"/>
      <c r="F117" s="291" t="s">
        <v>477</v>
      </c>
      <c r="G117" s="268"/>
      <c r="H117" s="268" t="s">
        <v>523</v>
      </c>
      <c r="I117" s="268" t="s">
        <v>524</v>
      </c>
      <c r="J117" s="268"/>
      <c r="K117" s="282"/>
    </row>
    <row r="118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="1" customFormat="1" ht="18.75" customHeight="1">
      <c r="B119" s="303"/>
      <c r="C119" s="304"/>
      <c r="D119" s="304"/>
      <c r="E119" s="304"/>
      <c r="F119" s="305"/>
      <c r="G119" s="304"/>
      <c r="H119" s="304"/>
      <c r="I119" s="304"/>
      <c r="J119" s="304"/>
      <c r="K119" s="303"/>
    </row>
    <row r="120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="1" customFormat="1" ht="7.5" customHeight="1">
      <c r="B121" s="306"/>
      <c r="C121" s="307"/>
      <c r="D121" s="307"/>
      <c r="E121" s="307"/>
      <c r="F121" s="307"/>
      <c r="G121" s="307"/>
      <c r="H121" s="307"/>
      <c r="I121" s="307"/>
      <c r="J121" s="307"/>
      <c r="K121" s="308"/>
    </row>
    <row r="122" s="1" customFormat="1" ht="45" customHeight="1">
      <c r="B122" s="309"/>
      <c r="C122" s="259" t="s">
        <v>525</v>
      </c>
      <c r="D122" s="259"/>
      <c r="E122" s="259"/>
      <c r="F122" s="259"/>
      <c r="G122" s="259"/>
      <c r="H122" s="259"/>
      <c r="I122" s="259"/>
      <c r="J122" s="259"/>
      <c r="K122" s="310"/>
    </row>
    <row r="123" s="1" customFormat="1" ht="17.25" customHeight="1">
      <c r="B123" s="311"/>
      <c r="C123" s="283" t="s">
        <v>471</v>
      </c>
      <c r="D123" s="283"/>
      <c r="E123" s="283"/>
      <c r="F123" s="283" t="s">
        <v>472</v>
      </c>
      <c r="G123" s="284"/>
      <c r="H123" s="283" t="s">
        <v>53</v>
      </c>
      <c r="I123" s="283" t="s">
        <v>56</v>
      </c>
      <c r="J123" s="283" t="s">
        <v>473</v>
      </c>
      <c r="K123" s="312"/>
    </row>
    <row r="124" s="1" customFormat="1" ht="17.25" customHeight="1">
      <c r="B124" s="311"/>
      <c r="C124" s="285" t="s">
        <v>474</v>
      </c>
      <c r="D124" s="285"/>
      <c r="E124" s="285"/>
      <c r="F124" s="286" t="s">
        <v>475</v>
      </c>
      <c r="G124" s="287"/>
      <c r="H124" s="285"/>
      <c r="I124" s="285"/>
      <c r="J124" s="285" t="s">
        <v>476</v>
      </c>
      <c r="K124" s="312"/>
    </row>
    <row r="125" s="1" customFormat="1" ht="5.25" customHeight="1">
      <c r="B125" s="313"/>
      <c r="C125" s="288"/>
      <c r="D125" s="288"/>
      <c r="E125" s="288"/>
      <c r="F125" s="288"/>
      <c r="G125" s="314"/>
      <c r="H125" s="288"/>
      <c r="I125" s="288"/>
      <c r="J125" s="288"/>
      <c r="K125" s="315"/>
    </row>
    <row r="126" s="1" customFormat="1" ht="15" customHeight="1">
      <c r="B126" s="313"/>
      <c r="C126" s="268" t="s">
        <v>480</v>
      </c>
      <c r="D126" s="290"/>
      <c r="E126" s="290"/>
      <c r="F126" s="291" t="s">
        <v>477</v>
      </c>
      <c r="G126" s="268"/>
      <c r="H126" s="268" t="s">
        <v>517</v>
      </c>
      <c r="I126" s="268" t="s">
        <v>479</v>
      </c>
      <c r="J126" s="268">
        <v>120</v>
      </c>
      <c r="K126" s="316"/>
    </row>
    <row r="127" s="1" customFormat="1" ht="15" customHeight="1">
      <c r="B127" s="313"/>
      <c r="C127" s="268" t="s">
        <v>526</v>
      </c>
      <c r="D127" s="268"/>
      <c r="E127" s="268"/>
      <c r="F127" s="291" t="s">
        <v>477</v>
      </c>
      <c r="G127" s="268"/>
      <c r="H127" s="268" t="s">
        <v>527</v>
      </c>
      <c r="I127" s="268" t="s">
        <v>479</v>
      </c>
      <c r="J127" s="268" t="s">
        <v>528</v>
      </c>
      <c r="K127" s="316"/>
    </row>
    <row r="128" s="1" customFormat="1" ht="15" customHeight="1">
      <c r="B128" s="313"/>
      <c r="C128" s="268" t="s">
        <v>425</v>
      </c>
      <c r="D128" s="268"/>
      <c r="E128" s="268"/>
      <c r="F128" s="291" t="s">
        <v>477</v>
      </c>
      <c r="G128" s="268"/>
      <c r="H128" s="268" t="s">
        <v>529</v>
      </c>
      <c r="I128" s="268" t="s">
        <v>479</v>
      </c>
      <c r="J128" s="268" t="s">
        <v>528</v>
      </c>
      <c r="K128" s="316"/>
    </row>
    <row r="129" s="1" customFormat="1" ht="15" customHeight="1">
      <c r="B129" s="313"/>
      <c r="C129" s="268" t="s">
        <v>488</v>
      </c>
      <c r="D129" s="268"/>
      <c r="E129" s="268"/>
      <c r="F129" s="291" t="s">
        <v>483</v>
      </c>
      <c r="G129" s="268"/>
      <c r="H129" s="268" t="s">
        <v>489</v>
      </c>
      <c r="I129" s="268" t="s">
        <v>479</v>
      </c>
      <c r="J129" s="268">
        <v>15</v>
      </c>
      <c r="K129" s="316"/>
    </row>
    <row r="130" s="1" customFormat="1" ht="15" customHeight="1">
      <c r="B130" s="313"/>
      <c r="C130" s="294" t="s">
        <v>490</v>
      </c>
      <c r="D130" s="294"/>
      <c r="E130" s="294"/>
      <c r="F130" s="295" t="s">
        <v>483</v>
      </c>
      <c r="G130" s="294"/>
      <c r="H130" s="294" t="s">
        <v>491</v>
      </c>
      <c r="I130" s="294" t="s">
        <v>479</v>
      </c>
      <c r="J130" s="294">
        <v>15</v>
      </c>
      <c r="K130" s="316"/>
    </row>
    <row r="131" s="1" customFormat="1" ht="15" customHeight="1">
      <c r="B131" s="313"/>
      <c r="C131" s="294" t="s">
        <v>492</v>
      </c>
      <c r="D131" s="294"/>
      <c r="E131" s="294"/>
      <c r="F131" s="295" t="s">
        <v>483</v>
      </c>
      <c r="G131" s="294"/>
      <c r="H131" s="294" t="s">
        <v>493</v>
      </c>
      <c r="I131" s="294" t="s">
        <v>479</v>
      </c>
      <c r="J131" s="294">
        <v>20</v>
      </c>
      <c r="K131" s="316"/>
    </row>
    <row r="132" s="1" customFormat="1" ht="15" customHeight="1">
      <c r="B132" s="313"/>
      <c r="C132" s="294" t="s">
        <v>494</v>
      </c>
      <c r="D132" s="294"/>
      <c r="E132" s="294"/>
      <c r="F132" s="295" t="s">
        <v>483</v>
      </c>
      <c r="G132" s="294"/>
      <c r="H132" s="294" t="s">
        <v>495</v>
      </c>
      <c r="I132" s="294" t="s">
        <v>479</v>
      </c>
      <c r="J132" s="294">
        <v>20</v>
      </c>
      <c r="K132" s="316"/>
    </row>
    <row r="133" s="1" customFormat="1" ht="15" customHeight="1">
      <c r="B133" s="313"/>
      <c r="C133" s="268" t="s">
        <v>482</v>
      </c>
      <c r="D133" s="268"/>
      <c r="E133" s="268"/>
      <c r="F133" s="291" t="s">
        <v>483</v>
      </c>
      <c r="G133" s="268"/>
      <c r="H133" s="268" t="s">
        <v>517</v>
      </c>
      <c r="I133" s="268" t="s">
        <v>479</v>
      </c>
      <c r="J133" s="268">
        <v>50</v>
      </c>
      <c r="K133" s="316"/>
    </row>
    <row r="134" s="1" customFormat="1" ht="15" customHeight="1">
      <c r="B134" s="313"/>
      <c r="C134" s="268" t="s">
        <v>496</v>
      </c>
      <c r="D134" s="268"/>
      <c r="E134" s="268"/>
      <c r="F134" s="291" t="s">
        <v>483</v>
      </c>
      <c r="G134" s="268"/>
      <c r="H134" s="268" t="s">
        <v>517</v>
      </c>
      <c r="I134" s="268" t="s">
        <v>479</v>
      </c>
      <c r="J134" s="268">
        <v>50</v>
      </c>
      <c r="K134" s="316"/>
    </row>
    <row r="135" s="1" customFormat="1" ht="15" customHeight="1">
      <c r="B135" s="313"/>
      <c r="C135" s="268" t="s">
        <v>502</v>
      </c>
      <c r="D135" s="268"/>
      <c r="E135" s="268"/>
      <c r="F135" s="291" t="s">
        <v>483</v>
      </c>
      <c r="G135" s="268"/>
      <c r="H135" s="268" t="s">
        <v>517</v>
      </c>
      <c r="I135" s="268" t="s">
        <v>479</v>
      </c>
      <c r="J135" s="268">
        <v>50</v>
      </c>
      <c r="K135" s="316"/>
    </row>
    <row r="136" s="1" customFormat="1" ht="15" customHeight="1">
      <c r="B136" s="313"/>
      <c r="C136" s="268" t="s">
        <v>504</v>
      </c>
      <c r="D136" s="268"/>
      <c r="E136" s="268"/>
      <c r="F136" s="291" t="s">
        <v>483</v>
      </c>
      <c r="G136" s="268"/>
      <c r="H136" s="268" t="s">
        <v>517</v>
      </c>
      <c r="I136" s="268" t="s">
        <v>479</v>
      </c>
      <c r="J136" s="268">
        <v>50</v>
      </c>
      <c r="K136" s="316"/>
    </row>
    <row r="137" s="1" customFormat="1" ht="15" customHeight="1">
      <c r="B137" s="313"/>
      <c r="C137" s="268" t="s">
        <v>505</v>
      </c>
      <c r="D137" s="268"/>
      <c r="E137" s="268"/>
      <c r="F137" s="291" t="s">
        <v>483</v>
      </c>
      <c r="G137" s="268"/>
      <c r="H137" s="268" t="s">
        <v>530</v>
      </c>
      <c r="I137" s="268" t="s">
        <v>479</v>
      </c>
      <c r="J137" s="268">
        <v>255</v>
      </c>
      <c r="K137" s="316"/>
    </row>
    <row r="138" s="1" customFormat="1" ht="15" customHeight="1">
      <c r="B138" s="313"/>
      <c r="C138" s="268" t="s">
        <v>507</v>
      </c>
      <c r="D138" s="268"/>
      <c r="E138" s="268"/>
      <c r="F138" s="291" t="s">
        <v>477</v>
      </c>
      <c r="G138" s="268"/>
      <c r="H138" s="268" t="s">
        <v>531</v>
      </c>
      <c r="I138" s="268" t="s">
        <v>509</v>
      </c>
      <c r="J138" s="268"/>
      <c r="K138" s="316"/>
    </row>
    <row r="139" s="1" customFormat="1" ht="15" customHeight="1">
      <c r="B139" s="313"/>
      <c r="C139" s="268" t="s">
        <v>510</v>
      </c>
      <c r="D139" s="268"/>
      <c r="E139" s="268"/>
      <c r="F139" s="291" t="s">
        <v>477</v>
      </c>
      <c r="G139" s="268"/>
      <c r="H139" s="268" t="s">
        <v>532</v>
      </c>
      <c r="I139" s="268" t="s">
        <v>512</v>
      </c>
      <c r="J139" s="268"/>
      <c r="K139" s="316"/>
    </row>
    <row r="140" s="1" customFormat="1" ht="15" customHeight="1">
      <c r="B140" s="313"/>
      <c r="C140" s="268" t="s">
        <v>513</v>
      </c>
      <c r="D140" s="268"/>
      <c r="E140" s="268"/>
      <c r="F140" s="291" t="s">
        <v>477</v>
      </c>
      <c r="G140" s="268"/>
      <c r="H140" s="268" t="s">
        <v>513</v>
      </c>
      <c r="I140" s="268" t="s">
        <v>512</v>
      </c>
      <c r="J140" s="268"/>
      <c r="K140" s="316"/>
    </row>
    <row r="141" s="1" customFormat="1" ht="15" customHeight="1">
      <c r="B141" s="313"/>
      <c r="C141" s="268" t="s">
        <v>37</v>
      </c>
      <c r="D141" s="268"/>
      <c r="E141" s="268"/>
      <c r="F141" s="291" t="s">
        <v>477</v>
      </c>
      <c r="G141" s="268"/>
      <c r="H141" s="268" t="s">
        <v>533</v>
      </c>
      <c r="I141" s="268" t="s">
        <v>512</v>
      </c>
      <c r="J141" s="268"/>
      <c r="K141" s="316"/>
    </row>
    <row r="142" s="1" customFormat="1" ht="15" customHeight="1">
      <c r="B142" s="313"/>
      <c r="C142" s="268" t="s">
        <v>534</v>
      </c>
      <c r="D142" s="268"/>
      <c r="E142" s="268"/>
      <c r="F142" s="291" t="s">
        <v>477</v>
      </c>
      <c r="G142" s="268"/>
      <c r="H142" s="268" t="s">
        <v>535</v>
      </c>
      <c r="I142" s="268" t="s">
        <v>512</v>
      </c>
      <c r="J142" s="268"/>
      <c r="K142" s="316"/>
    </row>
    <row r="143" s="1" customFormat="1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s="1" customFormat="1" ht="18.75" customHeight="1">
      <c r="B144" s="304"/>
      <c r="C144" s="304"/>
      <c r="D144" s="304"/>
      <c r="E144" s="304"/>
      <c r="F144" s="305"/>
      <c r="G144" s="304"/>
      <c r="H144" s="304"/>
      <c r="I144" s="304"/>
      <c r="J144" s="304"/>
      <c r="K144" s="304"/>
    </row>
    <row r="145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="1" customFormat="1" ht="45" customHeight="1">
      <c r="B147" s="280"/>
      <c r="C147" s="281" t="s">
        <v>536</v>
      </c>
      <c r="D147" s="281"/>
      <c r="E147" s="281"/>
      <c r="F147" s="281"/>
      <c r="G147" s="281"/>
      <c r="H147" s="281"/>
      <c r="I147" s="281"/>
      <c r="J147" s="281"/>
      <c r="K147" s="282"/>
    </row>
    <row r="148" s="1" customFormat="1" ht="17.25" customHeight="1">
      <c r="B148" s="280"/>
      <c r="C148" s="283" t="s">
        <v>471</v>
      </c>
      <c r="D148" s="283"/>
      <c r="E148" s="283"/>
      <c r="F148" s="283" t="s">
        <v>472</v>
      </c>
      <c r="G148" s="284"/>
      <c r="H148" s="283" t="s">
        <v>53</v>
      </c>
      <c r="I148" s="283" t="s">
        <v>56</v>
      </c>
      <c r="J148" s="283" t="s">
        <v>473</v>
      </c>
      <c r="K148" s="282"/>
    </row>
    <row r="149" s="1" customFormat="1" ht="17.25" customHeight="1">
      <c r="B149" s="280"/>
      <c r="C149" s="285" t="s">
        <v>474</v>
      </c>
      <c r="D149" s="285"/>
      <c r="E149" s="285"/>
      <c r="F149" s="286" t="s">
        <v>475</v>
      </c>
      <c r="G149" s="287"/>
      <c r="H149" s="285"/>
      <c r="I149" s="285"/>
      <c r="J149" s="285" t="s">
        <v>476</v>
      </c>
      <c r="K149" s="282"/>
    </row>
    <row r="150" s="1" customFormat="1" ht="5.25" customHeight="1">
      <c r="B150" s="293"/>
      <c r="C150" s="288"/>
      <c r="D150" s="288"/>
      <c r="E150" s="288"/>
      <c r="F150" s="288"/>
      <c r="G150" s="289"/>
      <c r="H150" s="288"/>
      <c r="I150" s="288"/>
      <c r="J150" s="288"/>
      <c r="K150" s="316"/>
    </row>
    <row r="151" s="1" customFormat="1" ht="15" customHeight="1">
      <c r="B151" s="293"/>
      <c r="C151" s="320" t="s">
        <v>480</v>
      </c>
      <c r="D151" s="268"/>
      <c r="E151" s="268"/>
      <c r="F151" s="321" t="s">
        <v>477</v>
      </c>
      <c r="G151" s="268"/>
      <c r="H151" s="320" t="s">
        <v>517</v>
      </c>
      <c r="I151" s="320" t="s">
        <v>479</v>
      </c>
      <c r="J151" s="320">
        <v>120</v>
      </c>
      <c r="K151" s="316"/>
    </row>
    <row r="152" s="1" customFormat="1" ht="15" customHeight="1">
      <c r="B152" s="293"/>
      <c r="C152" s="320" t="s">
        <v>526</v>
      </c>
      <c r="D152" s="268"/>
      <c r="E152" s="268"/>
      <c r="F152" s="321" t="s">
        <v>477</v>
      </c>
      <c r="G152" s="268"/>
      <c r="H152" s="320" t="s">
        <v>537</v>
      </c>
      <c r="I152" s="320" t="s">
        <v>479</v>
      </c>
      <c r="J152" s="320" t="s">
        <v>528</v>
      </c>
      <c r="K152" s="316"/>
    </row>
    <row r="153" s="1" customFormat="1" ht="15" customHeight="1">
      <c r="B153" s="293"/>
      <c r="C153" s="320" t="s">
        <v>425</v>
      </c>
      <c r="D153" s="268"/>
      <c r="E153" s="268"/>
      <c r="F153" s="321" t="s">
        <v>477</v>
      </c>
      <c r="G153" s="268"/>
      <c r="H153" s="320" t="s">
        <v>538</v>
      </c>
      <c r="I153" s="320" t="s">
        <v>479</v>
      </c>
      <c r="J153" s="320" t="s">
        <v>528</v>
      </c>
      <c r="K153" s="316"/>
    </row>
    <row r="154" s="1" customFormat="1" ht="15" customHeight="1">
      <c r="B154" s="293"/>
      <c r="C154" s="320" t="s">
        <v>482</v>
      </c>
      <c r="D154" s="268"/>
      <c r="E154" s="268"/>
      <c r="F154" s="321" t="s">
        <v>483</v>
      </c>
      <c r="G154" s="268"/>
      <c r="H154" s="320" t="s">
        <v>517</v>
      </c>
      <c r="I154" s="320" t="s">
        <v>479</v>
      </c>
      <c r="J154" s="320">
        <v>50</v>
      </c>
      <c r="K154" s="316"/>
    </row>
    <row r="155" s="1" customFormat="1" ht="15" customHeight="1">
      <c r="B155" s="293"/>
      <c r="C155" s="320" t="s">
        <v>485</v>
      </c>
      <c r="D155" s="268"/>
      <c r="E155" s="268"/>
      <c r="F155" s="321" t="s">
        <v>477</v>
      </c>
      <c r="G155" s="268"/>
      <c r="H155" s="320" t="s">
        <v>517</v>
      </c>
      <c r="I155" s="320" t="s">
        <v>487</v>
      </c>
      <c r="J155" s="320"/>
      <c r="K155" s="316"/>
    </row>
    <row r="156" s="1" customFormat="1" ht="15" customHeight="1">
      <c r="B156" s="293"/>
      <c r="C156" s="320" t="s">
        <v>496</v>
      </c>
      <c r="D156" s="268"/>
      <c r="E156" s="268"/>
      <c r="F156" s="321" t="s">
        <v>483</v>
      </c>
      <c r="G156" s="268"/>
      <c r="H156" s="320" t="s">
        <v>517</v>
      </c>
      <c r="I156" s="320" t="s">
        <v>479</v>
      </c>
      <c r="J156" s="320">
        <v>50</v>
      </c>
      <c r="K156" s="316"/>
    </row>
    <row r="157" s="1" customFormat="1" ht="15" customHeight="1">
      <c r="B157" s="293"/>
      <c r="C157" s="320" t="s">
        <v>504</v>
      </c>
      <c r="D157" s="268"/>
      <c r="E157" s="268"/>
      <c r="F157" s="321" t="s">
        <v>483</v>
      </c>
      <c r="G157" s="268"/>
      <c r="H157" s="320" t="s">
        <v>517</v>
      </c>
      <c r="I157" s="320" t="s">
        <v>479</v>
      </c>
      <c r="J157" s="320">
        <v>50</v>
      </c>
      <c r="K157" s="316"/>
    </row>
    <row r="158" s="1" customFormat="1" ht="15" customHeight="1">
      <c r="B158" s="293"/>
      <c r="C158" s="320" t="s">
        <v>502</v>
      </c>
      <c r="D158" s="268"/>
      <c r="E158" s="268"/>
      <c r="F158" s="321" t="s">
        <v>483</v>
      </c>
      <c r="G158" s="268"/>
      <c r="H158" s="320" t="s">
        <v>517</v>
      </c>
      <c r="I158" s="320" t="s">
        <v>479</v>
      </c>
      <c r="J158" s="320">
        <v>50</v>
      </c>
      <c r="K158" s="316"/>
    </row>
    <row r="159" s="1" customFormat="1" ht="15" customHeight="1">
      <c r="B159" s="293"/>
      <c r="C159" s="320" t="s">
        <v>81</v>
      </c>
      <c r="D159" s="268"/>
      <c r="E159" s="268"/>
      <c r="F159" s="321" t="s">
        <v>477</v>
      </c>
      <c r="G159" s="268"/>
      <c r="H159" s="320" t="s">
        <v>539</v>
      </c>
      <c r="I159" s="320" t="s">
        <v>479</v>
      </c>
      <c r="J159" s="320" t="s">
        <v>540</v>
      </c>
      <c r="K159" s="316"/>
    </row>
    <row r="160" s="1" customFormat="1" ht="15" customHeight="1">
      <c r="B160" s="293"/>
      <c r="C160" s="320" t="s">
        <v>541</v>
      </c>
      <c r="D160" s="268"/>
      <c r="E160" s="268"/>
      <c r="F160" s="321" t="s">
        <v>477</v>
      </c>
      <c r="G160" s="268"/>
      <c r="H160" s="320" t="s">
        <v>542</v>
      </c>
      <c r="I160" s="320" t="s">
        <v>512</v>
      </c>
      <c r="J160" s="320"/>
      <c r="K160" s="316"/>
    </row>
    <row r="161" s="1" customFormat="1" ht="15" customHeight="1">
      <c r="B161" s="322"/>
      <c r="C161" s="302"/>
      <c r="D161" s="302"/>
      <c r="E161" s="302"/>
      <c r="F161" s="302"/>
      <c r="G161" s="302"/>
      <c r="H161" s="302"/>
      <c r="I161" s="302"/>
      <c r="J161" s="302"/>
      <c r="K161" s="323"/>
    </row>
    <row r="162" s="1" customFormat="1" ht="18.75" customHeight="1">
      <c r="B162" s="304"/>
      <c r="C162" s="314"/>
      <c r="D162" s="314"/>
      <c r="E162" s="314"/>
      <c r="F162" s="324"/>
      <c r="G162" s="314"/>
      <c r="H162" s="314"/>
      <c r="I162" s="314"/>
      <c r="J162" s="314"/>
      <c r="K162" s="304"/>
    </row>
    <row r="163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="1" customFormat="1" ht="7.5" customHeight="1">
      <c r="B164" s="255"/>
      <c r="C164" s="256"/>
      <c r="D164" s="256"/>
      <c r="E164" s="256"/>
      <c r="F164" s="256"/>
      <c r="G164" s="256"/>
      <c r="H164" s="256"/>
      <c r="I164" s="256"/>
      <c r="J164" s="256"/>
      <c r="K164" s="257"/>
    </row>
    <row r="165" s="1" customFormat="1" ht="45" customHeight="1">
      <c r="B165" s="258"/>
      <c r="C165" s="259" t="s">
        <v>543</v>
      </c>
      <c r="D165" s="259"/>
      <c r="E165" s="259"/>
      <c r="F165" s="259"/>
      <c r="G165" s="259"/>
      <c r="H165" s="259"/>
      <c r="I165" s="259"/>
      <c r="J165" s="259"/>
      <c r="K165" s="260"/>
    </row>
    <row r="166" s="1" customFormat="1" ht="17.25" customHeight="1">
      <c r="B166" s="258"/>
      <c r="C166" s="283" t="s">
        <v>471</v>
      </c>
      <c r="D166" s="283"/>
      <c r="E166" s="283"/>
      <c r="F166" s="283" t="s">
        <v>472</v>
      </c>
      <c r="G166" s="325"/>
      <c r="H166" s="326" t="s">
        <v>53</v>
      </c>
      <c r="I166" s="326" t="s">
        <v>56</v>
      </c>
      <c r="J166" s="283" t="s">
        <v>473</v>
      </c>
      <c r="K166" s="260"/>
    </row>
    <row r="167" s="1" customFormat="1" ht="17.25" customHeight="1">
      <c r="B167" s="261"/>
      <c r="C167" s="285" t="s">
        <v>474</v>
      </c>
      <c r="D167" s="285"/>
      <c r="E167" s="285"/>
      <c r="F167" s="286" t="s">
        <v>475</v>
      </c>
      <c r="G167" s="327"/>
      <c r="H167" s="328"/>
      <c r="I167" s="328"/>
      <c r="J167" s="285" t="s">
        <v>476</v>
      </c>
      <c r="K167" s="263"/>
    </row>
    <row r="168" s="1" customFormat="1" ht="5.25" customHeight="1">
      <c r="B168" s="293"/>
      <c r="C168" s="288"/>
      <c r="D168" s="288"/>
      <c r="E168" s="288"/>
      <c r="F168" s="288"/>
      <c r="G168" s="289"/>
      <c r="H168" s="288"/>
      <c r="I168" s="288"/>
      <c r="J168" s="288"/>
      <c r="K168" s="316"/>
    </row>
    <row r="169" s="1" customFormat="1" ht="15" customHeight="1">
      <c r="B169" s="293"/>
      <c r="C169" s="268" t="s">
        <v>480</v>
      </c>
      <c r="D169" s="268"/>
      <c r="E169" s="268"/>
      <c r="F169" s="291" t="s">
        <v>477</v>
      </c>
      <c r="G169" s="268"/>
      <c r="H169" s="268" t="s">
        <v>517</v>
      </c>
      <c r="I169" s="268" t="s">
        <v>479</v>
      </c>
      <c r="J169" s="268">
        <v>120</v>
      </c>
      <c r="K169" s="316"/>
    </row>
    <row r="170" s="1" customFormat="1" ht="15" customHeight="1">
      <c r="B170" s="293"/>
      <c r="C170" s="268" t="s">
        <v>526</v>
      </c>
      <c r="D170" s="268"/>
      <c r="E170" s="268"/>
      <c r="F170" s="291" t="s">
        <v>477</v>
      </c>
      <c r="G170" s="268"/>
      <c r="H170" s="268" t="s">
        <v>527</v>
      </c>
      <c r="I170" s="268" t="s">
        <v>479</v>
      </c>
      <c r="J170" s="268" t="s">
        <v>528</v>
      </c>
      <c r="K170" s="316"/>
    </row>
    <row r="171" s="1" customFormat="1" ht="15" customHeight="1">
      <c r="B171" s="293"/>
      <c r="C171" s="268" t="s">
        <v>425</v>
      </c>
      <c r="D171" s="268"/>
      <c r="E171" s="268"/>
      <c r="F171" s="291" t="s">
        <v>477</v>
      </c>
      <c r="G171" s="268"/>
      <c r="H171" s="268" t="s">
        <v>544</v>
      </c>
      <c r="I171" s="268" t="s">
        <v>479</v>
      </c>
      <c r="J171" s="268" t="s">
        <v>528</v>
      </c>
      <c r="K171" s="316"/>
    </row>
    <row r="172" s="1" customFormat="1" ht="15" customHeight="1">
      <c r="B172" s="293"/>
      <c r="C172" s="268" t="s">
        <v>482</v>
      </c>
      <c r="D172" s="268"/>
      <c r="E172" s="268"/>
      <c r="F172" s="291" t="s">
        <v>483</v>
      </c>
      <c r="G172" s="268"/>
      <c r="H172" s="268" t="s">
        <v>544</v>
      </c>
      <c r="I172" s="268" t="s">
        <v>479</v>
      </c>
      <c r="J172" s="268">
        <v>50</v>
      </c>
      <c r="K172" s="316"/>
    </row>
    <row r="173" s="1" customFormat="1" ht="15" customHeight="1">
      <c r="B173" s="293"/>
      <c r="C173" s="268" t="s">
        <v>485</v>
      </c>
      <c r="D173" s="268"/>
      <c r="E173" s="268"/>
      <c r="F173" s="291" t="s">
        <v>477</v>
      </c>
      <c r="G173" s="268"/>
      <c r="H173" s="268" t="s">
        <v>544</v>
      </c>
      <c r="I173" s="268" t="s">
        <v>487</v>
      </c>
      <c r="J173" s="268"/>
      <c r="K173" s="316"/>
    </row>
    <row r="174" s="1" customFormat="1" ht="15" customHeight="1">
      <c r="B174" s="293"/>
      <c r="C174" s="268" t="s">
        <v>496</v>
      </c>
      <c r="D174" s="268"/>
      <c r="E174" s="268"/>
      <c r="F174" s="291" t="s">
        <v>483</v>
      </c>
      <c r="G174" s="268"/>
      <c r="H174" s="268" t="s">
        <v>544</v>
      </c>
      <c r="I174" s="268" t="s">
        <v>479</v>
      </c>
      <c r="J174" s="268">
        <v>50</v>
      </c>
      <c r="K174" s="316"/>
    </row>
    <row r="175" s="1" customFormat="1" ht="15" customHeight="1">
      <c r="B175" s="293"/>
      <c r="C175" s="268" t="s">
        <v>504</v>
      </c>
      <c r="D175" s="268"/>
      <c r="E175" s="268"/>
      <c r="F175" s="291" t="s">
        <v>483</v>
      </c>
      <c r="G175" s="268"/>
      <c r="H175" s="268" t="s">
        <v>544</v>
      </c>
      <c r="I175" s="268" t="s">
        <v>479</v>
      </c>
      <c r="J175" s="268">
        <v>50</v>
      </c>
      <c r="K175" s="316"/>
    </row>
    <row r="176" s="1" customFormat="1" ht="15" customHeight="1">
      <c r="B176" s="293"/>
      <c r="C176" s="268" t="s">
        <v>502</v>
      </c>
      <c r="D176" s="268"/>
      <c r="E176" s="268"/>
      <c r="F176" s="291" t="s">
        <v>483</v>
      </c>
      <c r="G176" s="268"/>
      <c r="H176" s="268" t="s">
        <v>544</v>
      </c>
      <c r="I176" s="268" t="s">
        <v>479</v>
      </c>
      <c r="J176" s="268">
        <v>50</v>
      </c>
      <c r="K176" s="316"/>
    </row>
    <row r="177" s="1" customFormat="1" ht="15" customHeight="1">
      <c r="B177" s="293"/>
      <c r="C177" s="268" t="s">
        <v>97</v>
      </c>
      <c r="D177" s="268"/>
      <c r="E177" s="268"/>
      <c r="F177" s="291" t="s">
        <v>477</v>
      </c>
      <c r="G177" s="268"/>
      <c r="H177" s="268" t="s">
        <v>545</v>
      </c>
      <c r="I177" s="268" t="s">
        <v>546</v>
      </c>
      <c r="J177" s="268"/>
      <c r="K177" s="316"/>
    </row>
    <row r="178" s="1" customFormat="1" ht="15" customHeight="1">
      <c r="B178" s="293"/>
      <c r="C178" s="268" t="s">
        <v>56</v>
      </c>
      <c r="D178" s="268"/>
      <c r="E178" s="268"/>
      <c r="F178" s="291" t="s">
        <v>477</v>
      </c>
      <c r="G178" s="268"/>
      <c r="H178" s="268" t="s">
        <v>547</v>
      </c>
      <c r="I178" s="268" t="s">
        <v>548</v>
      </c>
      <c r="J178" s="268">
        <v>1</v>
      </c>
      <c r="K178" s="316"/>
    </row>
    <row r="179" s="1" customFormat="1" ht="15" customHeight="1">
      <c r="B179" s="293"/>
      <c r="C179" s="268" t="s">
        <v>52</v>
      </c>
      <c r="D179" s="268"/>
      <c r="E179" s="268"/>
      <c r="F179" s="291" t="s">
        <v>477</v>
      </c>
      <c r="G179" s="268"/>
      <c r="H179" s="268" t="s">
        <v>549</v>
      </c>
      <c r="I179" s="268" t="s">
        <v>479</v>
      </c>
      <c r="J179" s="268">
        <v>20</v>
      </c>
      <c r="K179" s="316"/>
    </row>
    <row r="180" s="1" customFormat="1" ht="15" customHeight="1">
      <c r="B180" s="293"/>
      <c r="C180" s="268" t="s">
        <v>53</v>
      </c>
      <c r="D180" s="268"/>
      <c r="E180" s="268"/>
      <c r="F180" s="291" t="s">
        <v>477</v>
      </c>
      <c r="G180" s="268"/>
      <c r="H180" s="268" t="s">
        <v>550</v>
      </c>
      <c r="I180" s="268" t="s">
        <v>479</v>
      </c>
      <c r="J180" s="268">
        <v>255</v>
      </c>
      <c r="K180" s="316"/>
    </row>
    <row r="181" s="1" customFormat="1" ht="15" customHeight="1">
      <c r="B181" s="293"/>
      <c r="C181" s="268" t="s">
        <v>98</v>
      </c>
      <c r="D181" s="268"/>
      <c r="E181" s="268"/>
      <c r="F181" s="291" t="s">
        <v>477</v>
      </c>
      <c r="G181" s="268"/>
      <c r="H181" s="268" t="s">
        <v>441</v>
      </c>
      <c r="I181" s="268" t="s">
        <v>479</v>
      </c>
      <c r="J181" s="268">
        <v>10</v>
      </c>
      <c r="K181" s="316"/>
    </row>
    <row r="182" s="1" customFormat="1" ht="15" customHeight="1">
      <c r="B182" s="293"/>
      <c r="C182" s="268" t="s">
        <v>99</v>
      </c>
      <c r="D182" s="268"/>
      <c r="E182" s="268"/>
      <c r="F182" s="291" t="s">
        <v>477</v>
      </c>
      <c r="G182" s="268"/>
      <c r="H182" s="268" t="s">
        <v>551</v>
      </c>
      <c r="I182" s="268" t="s">
        <v>512</v>
      </c>
      <c r="J182" s="268"/>
      <c r="K182" s="316"/>
    </row>
    <row r="183" s="1" customFormat="1" ht="15" customHeight="1">
      <c r="B183" s="293"/>
      <c r="C183" s="268" t="s">
        <v>552</v>
      </c>
      <c r="D183" s="268"/>
      <c r="E183" s="268"/>
      <c r="F183" s="291" t="s">
        <v>477</v>
      </c>
      <c r="G183" s="268"/>
      <c r="H183" s="268" t="s">
        <v>553</v>
      </c>
      <c r="I183" s="268" t="s">
        <v>512</v>
      </c>
      <c r="J183" s="268"/>
      <c r="K183" s="316"/>
    </row>
    <row r="184" s="1" customFormat="1" ht="15" customHeight="1">
      <c r="B184" s="293"/>
      <c r="C184" s="268" t="s">
        <v>541</v>
      </c>
      <c r="D184" s="268"/>
      <c r="E184" s="268"/>
      <c r="F184" s="291" t="s">
        <v>477</v>
      </c>
      <c r="G184" s="268"/>
      <c r="H184" s="268" t="s">
        <v>554</v>
      </c>
      <c r="I184" s="268" t="s">
        <v>512</v>
      </c>
      <c r="J184" s="268"/>
      <c r="K184" s="316"/>
    </row>
    <row r="185" s="1" customFormat="1" ht="15" customHeight="1">
      <c r="B185" s="293"/>
      <c r="C185" s="268" t="s">
        <v>101</v>
      </c>
      <c r="D185" s="268"/>
      <c r="E185" s="268"/>
      <c r="F185" s="291" t="s">
        <v>483</v>
      </c>
      <c r="G185" s="268"/>
      <c r="H185" s="268" t="s">
        <v>555</v>
      </c>
      <c r="I185" s="268" t="s">
        <v>479</v>
      </c>
      <c r="J185" s="268">
        <v>50</v>
      </c>
      <c r="K185" s="316"/>
    </row>
    <row r="186" s="1" customFormat="1" ht="15" customHeight="1">
      <c r="B186" s="293"/>
      <c r="C186" s="268" t="s">
        <v>556</v>
      </c>
      <c r="D186" s="268"/>
      <c r="E186" s="268"/>
      <c r="F186" s="291" t="s">
        <v>483</v>
      </c>
      <c r="G186" s="268"/>
      <c r="H186" s="268" t="s">
        <v>557</v>
      </c>
      <c r="I186" s="268" t="s">
        <v>558</v>
      </c>
      <c r="J186" s="268"/>
      <c r="K186" s="316"/>
    </row>
    <row r="187" s="1" customFormat="1" ht="15" customHeight="1">
      <c r="B187" s="293"/>
      <c r="C187" s="268" t="s">
        <v>559</v>
      </c>
      <c r="D187" s="268"/>
      <c r="E187" s="268"/>
      <c r="F187" s="291" t="s">
        <v>483</v>
      </c>
      <c r="G187" s="268"/>
      <c r="H187" s="268" t="s">
        <v>560</v>
      </c>
      <c r="I187" s="268" t="s">
        <v>558</v>
      </c>
      <c r="J187" s="268"/>
      <c r="K187" s="316"/>
    </row>
    <row r="188" s="1" customFormat="1" ht="15" customHeight="1">
      <c r="B188" s="293"/>
      <c r="C188" s="268" t="s">
        <v>561</v>
      </c>
      <c r="D188" s="268"/>
      <c r="E188" s="268"/>
      <c r="F188" s="291" t="s">
        <v>483</v>
      </c>
      <c r="G188" s="268"/>
      <c r="H188" s="268" t="s">
        <v>562</v>
      </c>
      <c r="I188" s="268" t="s">
        <v>558</v>
      </c>
      <c r="J188" s="268"/>
      <c r="K188" s="316"/>
    </row>
    <row r="189" s="1" customFormat="1" ht="15" customHeight="1">
      <c r="B189" s="293"/>
      <c r="C189" s="329" t="s">
        <v>563</v>
      </c>
      <c r="D189" s="268"/>
      <c r="E189" s="268"/>
      <c r="F189" s="291" t="s">
        <v>483</v>
      </c>
      <c r="G189" s="268"/>
      <c r="H189" s="268" t="s">
        <v>564</v>
      </c>
      <c r="I189" s="268" t="s">
        <v>565</v>
      </c>
      <c r="J189" s="330" t="s">
        <v>566</v>
      </c>
      <c r="K189" s="316"/>
    </row>
    <row r="190" s="16" customFormat="1" ht="15" customHeight="1">
      <c r="B190" s="331"/>
      <c r="C190" s="332" t="s">
        <v>567</v>
      </c>
      <c r="D190" s="333"/>
      <c r="E190" s="333"/>
      <c r="F190" s="334" t="s">
        <v>483</v>
      </c>
      <c r="G190" s="333"/>
      <c r="H190" s="333" t="s">
        <v>568</v>
      </c>
      <c r="I190" s="333" t="s">
        <v>565</v>
      </c>
      <c r="J190" s="335" t="s">
        <v>566</v>
      </c>
      <c r="K190" s="336"/>
    </row>
    <row r="191" s="1" customFormat="1" ht="15" customHeight="1">
      <c r="B191" s="293"/>
      <c r="C191" s="329" t="s">
        <v>41</v>
      </c>
      <c r="D191" s="268"/>
      <c r="E191" s="268"/>
      <c r="F191" s="291" t="s">
        <v>477</v>
      </c>
      <c r="G191" s="268"/>
      <c r="H191" s="265" t="s">
        <v>569</v>
      </c>
      <c r="I191" s="268" t="s">
        <v>570</v>
      </c>
      <c r="J191" s="268"/>
      <c r="K191" s="316"/>
    </row>
    <row r="192" s="1" customFormat="1" ht="15" customHeight="1">
      <c r="B192" s="293"/>
      <c r="C192" s="329" t="s">
        <v>571</v>
      </c>
      <c r="D192" s="268"/>
      <c r="E192" s="268"/>
      <c r="F192" s="291" t="s">
        <v>477</v>
      </c>
      <c r="G192" s="268"/>
      <c r="H192" s="268" t="s">
        <v>572</v>
      </c>
      <c r="I192" s="268" t="s">
        <v>512</v>
      </c>
      <c r="J192" s="268"/>
      <c r="K192" s="316"/>
    </row>
    <row r="193" s="1" customFormat="1" ht="15" customHeight="1">
      <c r="B193" s="293"/>
      <c r="C193" s="329" t="s">
        <v>573</v>
      </c>
      <c r="D193" s="268"/>
      <c r="E193" s="268"/>
      <c r="F193" s="291" t="s">
        <v>477</v>
      </c>
      <c r="G193" s="268"/>
      <c r="H193" s="268" t="s">
        <v>574</v>
      </c>
      <c r="I193" s="268" t="s">
        <v>512</v>
      </c>
      <c r="J193" s="268"/>
      <c r="K193" s="316"/>
    </row>
    <row r="194" s="1" customFormat="1" ht="15" customHeight="1">
      <c r="B194" s="293"/>
      <c r="C194" s="329" t="s">
        <v>575</v>
      </c>
      <c r="D194" s="268"/>
      <c r="E194" s="268"/>
      <c r="F194" s="291" t="s">
        <v>483</v>
      </c>
      <c r="G194" s="268"/>
      <c r="H194" s="268" t="s">
        <v>576</v>
      </c>
      <c r="I194" s="268" t="s">
        <v>512</v>
      </c>
      <c r="J194" s="268"/>
      <c r="K194" s="316"/>
    </row>
    <row r="195" s="1" customFormat="1" ht="15" customHeight="1">
      <c r="B195" s="322"/>
      <c r="C195" s="337"/>
      <c r="D195" s="302"/>
      <c r="E195" s="302"/>
      <c r="F195" s="302"/>
      <c r="G195" s="302"/>
      <c r="H195" s="302"/>
      <c r="I195" s="302"/>
      <c r="J195" s="302"/>
      <c r="K195" s="323"/>
    </row>
    <row r="196" s="1" customFormat="1" ht="18.75" customHeight="1">
      <c r="B196" s="304"/>
      <c r="C196" s="314"/>
      <c r="D196" s="314"/>
      <c r="E196" s="314"/>
      <c r="F196" s="324"/>
      <c r="G196" s="314"/>
      <c r="H196" s="314"/>
      <c r="I196" s="314"/>
      <c r="J196" s="314"/>
      <c r="K196" s="304"/>
    </row>
    <row r="197" s="1" customFormat="1" ht="18.75" customHeight="1">
      <c r="B197" s="304"/>
      <c r="C197" s="314"/>
      <c r="D197" s="314"/>
      <c r="E197" s="314"/>
      <c r="F197" s="324"/>
      <c r="G197" s="314"/>
      <c r="H197" s="314"/>
      <c r="I197" s="314"/>
      <c r="J197" s="314"/>
      <c r="K197" s="304"/>
    </row>
    <row r="198" s="1" customFormat="1" ht="18.75" customHeight="1">
      <c r="B198" s="276"/>
      <c r="C198" s="276"/>
      <c r="D198" s="276"/>
      <c r="E198" s="276"/>
      <c r="F198" s="276"/>
      <c r="G198" s="276"/>
      <c r="H198" s="276"/>
      <c r="I198" s="276"/>
      <c r="J198" s="276"/>
      <c r="K198" s="276"/>
    </row>
    <row r="199" s="1" customFormat="1" ht="13.5">
      <c r="B199" s="255"/>
      <c r="C199" s="256"/>
      <c r="D199" s="256"/>
      <c r="E199" s="256"/>
      <c r="F199" s="256"/>
      <c r="G199" s="256"/>
      <c r="H199" s="256"/>
      <c r="I199" s="256"/>
      <c r="J199" s="256"/>
      <c r="K199" s="257"/>
    </row>
    <row r="200" s="1" customFormat="1" ht="21">
      <c r="B200" s="258"/>
      <c r="C200" s="259" t="s">
        <v>577</v>
      </c>
      <c r="D200" s="259"/>
      <c r="E200" s="259"/>
      <c r="F200" s="259"/>
      <c r="G200" s="259"/>
      <c r="H200" s="259"/>
      <c r="I200" s="259"/>
      <c r="J200" s="259"/>
      <c r="K200" s="260"/>
    </row>
    <row r="201" s="1" customFormat="1" ht="25.5" customHeight="1">
      <c r="B201" s="258"/>
      <c r="C201" s="338" t="s">
        <v>578</v>
      </c>
      <c r="D201" s="338"/>
      <c r="E201" s="338"/>
      <c r="F201" s="338" t="s">
        <v>579</v>
      </c>
      <c r="G201" s="339"/>
      <c r="H201" s="338" t="s">
        <v>580</v>
      </c>
      <c r="I201" s="338"/>
      <c r="J201" s="338"/>
      <c r="K201" s="260"/>
    </row>
    <row r="202" s="1" customFormat="1" ht="5.25" customHeight="1">
      <c r="B202" s="293"/>
      <c r="C202" s="288"/>
      <c r="D202" s="288"/>
      <c r="E202" s="288"/>
      <c r="F202" s="288"/>
      <c r="G202" s="314"/>
      <c r="H202" s="288"/>
      <c r="I202" s="288"/>
      <c r="J202" s="288"/>
      <c r="K202" s="316"/>
    </row>
    <row r="203" s="1" customFormat="1" ht="15" customHeight="1">
      <c r="B203" s="293"/>
      <c r="C203" s="268" t="s">
        <v>570</v>
      </c>
      <c r="D203" s="268"/>
      <c r="E203" s="268"/>
      <c r="F203" s="291" t="s">
        <v>42</v>
      </c>
      <c r="G203" s="268"/>
      <c r="H203" s="268" t="s">
        <v>581</v>
      </c>
      <c r="I203" s="268"/>
      <c r="J203" s="268"/>
      <c r="K203" s="316"/>
    </row>
    <row r="204" s="1" customFormat="1" ht="15" customHeight="1">
      <c r="B204" s="293"/>
      <c r="C204" s="268"/>
      <c r="D204" s="268"/>
      <c r="E204" s="268"/>
      <c r="F204" s="291" t="s">
        <v>43</v>
      </c>
      <c r="G204" s="268"/>
      <c r="H204" s="268" t="s">
        <v>582</v>
      </c>
      <c r="I204" s="268"/>
      <c r="J204" s="268"/>
      <c r="K204" s="316"/>
    </row>
    <row r="205" s="1" customFormat="1" ht="15" customHeight="1">
      <c r="B205" s="293"/>
      <c r="C205" s="268"/>
      <c r="D205" s="268"/>
      <c r="E205" s="268"/>
      <c r="F205" s="291" t="s">
        <v>46</v>
      </c>
      <c r="G205" s="268"/>
      <c r="H205" s="268" t="s">
        <v>583</v>
      </c>
      <c r="I205" s="268"/>
      <c r="J205" s="268"/>
      <c r="K205" s="316"/>
    </row>
    <row r="206" s="1" customFormat="1" ht="15" customHeight="1">
      <c r="B206" s="293"/>
      <c r="C206" s="268"/>
      <c r="D206" s="268"/>
      <c r="E206" s="268"/>
      <c r="F206" s="291" t="s">
        <v>44</v>
      </c>
      <c r="G206" s="268"/>
      <c r="H206" s="268" t="s">
        <v>584</v>
      </c>
      <c r="I206" s="268"/>
      <c r="J206" s="268"/>
      <c r="K206" s="316"/>
    </row>
    <row r="207" s="1" customFormat="1" ht="15" customHeight="1">
      <c r="B207" s="293"/>
      <c r="C207" s="268"/>
      <c r="D207" s="268"/>
      <c r="E207" s="268"/>
      <c r="F207" s="291" t="s">
        <v>45</v>
      </c>
      <c r="G207" s="268"/>
      <c r="H207" s="268" t="s">
        <v>585</v>
      </c>
      <c r="I207" s="268"/>
      <c r="J207" s="268"/>
      <c r="K207" s="316"/>
    </row>
    <row r="208" s="1" customFormat="1" ht="15" customHeight="1">
      <c r="B208" s="293"/>
      <c r="C208" s="268"/>
      <c r="D208" s="268"/>
      <c r="E208" s="268"/>
      <c r="F208" s="291"/>
      <c r="G208" s="268"/>
      <c r="H208" s="268"/>
      <c r="I208" s="268"/>
      <c r="J208" s="268"/>
      <c r="K208" s="316"/>
    </row>
    <row r="209" s="1" customFormat="1" ht="15" customHeight="1">
      <c r="B209" s="293"/>
      <c r="C209" s="268" t="s">
        <v>524</v>
      </c>
      <c r="D209" s="268"/>
      <c r="E209" s="268"/>
      <c r="F209" s="291" t="s">
        <v>75</v>
      </c>
      <c r="G209" s="268"/>
      <c r="H209" s="268" t="s">
        <v>586</v>
      </c>
      <c r="I209" s="268"/>
      <c r="J209" s="268"/>
      <c r="K209" s="316"/>
    </row>
    <row r="210" s="1" customFormat="1" ht="15" customHeight="1">
      <c r="B210" s="293"/>
      <c r="C210" s="268"/>
      <c r="D210" s="268"/>
      <c r="E210" s="268"/>
      <c r="F210" s="291" t="s">
        <v>419</v>
      </c>
      <c r="G210" s="268"/>
      <c r="H210" s="268" t="s">
        <v>420</v>
      </c>
      <c r="I210" s="268"/>
      <c r="J210" s="268"/>
      <c r="K210" s="316"/>
    </row>
    <row r="211" s="1" customFormat="1" ht="15" customHeight="1">
      <c r="B211" s="293"/>
      <c r="C211" s="268"/>
      <c r="D211" s="268"/>
      <c r="E211" s="268"/>
      <c r="F211" s="291" t="s">
        <v>417</v>
      </c>
      <c r="G211" s="268"/>
      <c r="H211" s="268" t="s">
        <v>587</v>
      </c>
      <c r="I211" s="268"/>
      <c r="J211" s="268"/>
      <c r="K211" s="316"/>
    </row>
    <row r="212" s="1" customFormat="1" ht="15" customHeight="1">
      <c r="B212" s="340"/>
      <c r="C212" s="268"/>
      <c r="D212" s="268"/>
      <c r="E212" s="268"/>
      <c r="F212" s="291" t="s">
        <v>421</v>
      </c>
      <c r="G212" s="329"/>
      <c r="H212" s="320" t="s">
        <v>422</v>
      </c>
      <c r="I212" s="320"/>
      <c r="J212" s="320"/>
      <c r="K212" s="341"/>
    </row>
    <row r="213" s="1" customFormat="1" ht="15" customHeight="1">
      <c r="B213" s="340"/>
      <c r="C213" s="268"/>
      <c r="D213" s="268"/>
      <c r="E213" s="268"/>
      <c r="F213" s="291" t="s">
        <v>423</v>
      </c>
      <c r="G213" s="329"/>
      <c r="H213" s="320" t="s">
        <v>588</v>
      </c>
      <c r="I213" s="320"/>
      <c r="J213" s="320"/>
      <c r="K213" s="341"/>
    </row>
    <row r="214" s="1" customFormat="1" ht="15" customHeight="1">
      <c r="B214" s="340"/>
      <c r="C214" s="268"/>
      <c r="D214" s="268"/>
      <c r="E214" s="268"/>
      <c r="F214" s="291"/>
      <c r="G214" s="329"/>
      <c r="H214" s="320"/>
      <c r="I214" s="320"/>
      <c r="J214" s="320"/>
      <c r="K214" s="341"/>
    </row>
    <row r="215" s="1" customFormat="1" ht="15" customHeight="1">
      <c r="B215" s="340"/>
      <c r="C215" s="268" t="s">
        <v>548</v>
      </c>
      <c r="D215" s="268"/>
      <c r="E215" s="268"/>
      <c r="F215" s="291">
        <v>1</v>
      </c>
      <c r="G215" s="329"/>
      <c r="H215" s="320" t="s">
        <v>589</v>
      </c>
      <c r="I215" s="320"/>
      <c r="J215" s="320"/>
      <c r="K215" s="341"/>
    </row>
    <row r="216" s="1" customFormat="1" ht="15" customHeight="1">
      <c r="B216" s="340"/>
      <c r="C216" s="268"/>
      <c r="D216" s="268"/>
      <c r="E216" s="268"/>
      <c r="F216" s="291">
        <v>2</v>
      </c>
      <c r="G216" s="329"/>
      <c r="H216" s="320" t="s">
        <v>590</v>
      </c>
      <c r="I216" s="320"/>
      <c r="J216" s="320"/>
      <c r="K216" s="341"/>
    </row>
    <row r="217" s="1" customFormat="1" ht="15" customHeight="1">
      <c r="B217" s="340"/>
      <c r="C217" s="268"/>
      <c r="D217" s="268"/>
      <c r="E217" s="268"/>
      <c r="F217" s="291">
        <v>3</v>
      </c>
      <c r="G217" s="329"/>
      <c r="H217" s="320" t="s">
        <v>591</v>
      </c>
      <c r="I217" s="320"/>
      <c r="J217" s="320"/>
      <c r="K217" s="341"/>
    </row>
    <row r="218" s="1" customFormat="1" ht="15" customHeight="1">
      <c r="B218" s="340"/>
      <c r="C218" s="268"/>
      <c r="D218" s="268"/>
      <c r="E218" s="268"/>
      <c r="F218" s="291">
        <v>4</v>
      </c>
      <c r="G218" s="329"/>
      <c r="H218" s="320" t="s">
        <v>592</v>
      </c>
      <c r="I218" s="320"/>
      <c r="J218" s="320"/>
      <c r="K218" s="341"/>
    </row>
    <row r="219" s="1" customFormat="1" ht="12.75" customHeight="1">
      <c r="B219" s="342"/>
      <c r="C219" s="343"/>
      <c r="D219" s="343"/>
      <c r="E219" s="343"/>
      <c r="F219" s="343"/>
      <c r="G219" s="343"/>
      <c r="H219" s="343"/>
      <c r="I219" s="343"/>
      <c r="J219" s="343"/>
      <c r="K219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Hutař Marek, Ing.</dc:creator>
  <cp:lastModifiedBy>Hutař Marek, Ing.</cp:lastModifiedBy>
  <dcterms:created xsi:type="dcterms:W3CDTF">2024-05-31T07:05:02Z</dcterms:created>
  <dcterms:modified xsi:type="dcterms:W3CDTF">2024-05-31T07:05:05Z</dcterms:modified>
</cp:coreProperties>
</file>